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ВЫБОРЫ МЕСТНЫХ КЕНЕШЕЙ 28.11.2021 ГОДА\"/>
    </mc:Choice>
  </mc:AlternateContent>
  <bookViews>
    <workbookView xWindow="120" yWindow="45" windowWidth="11280" windowHeight="4950" tabRatio="943"/>
  </bookViews>
  <sheets>
    <sheet name="СВОД" sheetId="23" r:id="rId1"/>
    <sheet name="Лист1" sheetId="24" r:id="rId2"/>
  </sheets>
  <externalReferences>
    <externalReference r:id="rId3"/>
    <externalReference r:id="rId4"/>
    <externalReference r:id="rId5"/>
  </externalReferences>
  <definedNames>
    <definedName name="_xlnm.Print_Area" localSheetId="1">Лист1!$A$1:$J$24</definedName>
    <definedName name="_xlnm.Print_Area" localSheetId="0">СВОД!$A$1:$P$38</definedName>
  </definedNames>
  <calcPr calcId="162913"/>
</workbook>
</file>

<file path=xl/calcChain.xml><?xml version="1.0" encoding="utf-8"?>
<calcChain xmlns="http://schemas.openxmlformats.org/spreadsheetml/2006/main">
  <c r="G31" i="23" l="1"/>
  <c r="D31" i="23"/>
  <c r="C31" i="23"/>
  <c r="D30" i="23"/>
  <c r="C30" i="23"/>
  <c r="D27" i="23"/>
  <c r="C27" i="23"/>
  <c r="D26" i="23"/>
  <c r="C26" i="23"/>
  <c r="D25" i="23"/>
  <c r="E25" i="23" s="1"/>
  <c r="C25" i="23"/>
  <c r="G26" i="23" l="1"/>
  <c r="G25" i="23"/>
  <c r="E30" i="23"/>
  <c r="G27" i="23" l="1"/>
  <c r="E27" i="23"/>
  <c r="E31" i="23"/>
  <c r="E26" i="23"/>
  <c r="G32" i="23"/>
  <c r="H27" i="23" l="1"/>
  <c r="D29" i="23"/>
  <c r="D28" i="23"/>
  <c r="D36" i="23" s="1"/>
  <c r="C32" i="23" l="1"/>
  <c r="C29" i="23"/>
  <c r="C28" i="23"/>
  <c r="C36" i="23" s="1"/>
  <c r="F36" i="23" l="1"/>
  <c r="E28" i="23"/>
  <c r="E29" i="23"/>
  <c r="E32" i="23"/>
  <c r="H32" i="23" s="1"/>
  <c r="E33" i="23"/>
  <c r="H33" i="23" s="1"/>
  <c r="E34" i="23"/>
  <c r="H34" i="23" s="1"/>
  <c r="E35" i="23"/>
  <c r="H35" i="23" s="1"/>
  <c r="H25" i="23"/>
  <c r="E36" i="23" l="1"/>
  <c r="E40" i="23"/>
  <c r="P27" i="23" l="1"/>
  <c r="P32" i="23"/>
  <c r="P31" i="23"/>
  <c r="P30" i="23"/>
  <c r="P28" i="23"/>
  <c r="P26" i="23"/>
  <c r="P25" i="23"/>
  <c r="P29" i="23"/>
  <c r="P35" i="23" l="1"/>
  <c r="P36" i="23" s="1"/>
  <c r="O36" i="23" l="1"/>
  <c r="I36" i="23" l="1"/>
  <c r="L36" i="23" l="1"/>
  <c r="J35" i="23" l="1"/>
  <c r="M35" i="23" s="1"/>
  <c r="Q35" i="23"/>
  <c r="J33" i="23" l="1"/>
  <c r="M33" i="23" s="1"/>
  <c r="Q33" i="23"/>
  <c r="J34" i="23"/>
  <c r="M34" i="23" s="1"/>
  <c r="Q34" i="23"/>
  <c r="J32" i="23" l="1"/>
  <c r="M32" i="23" s="1"/>
  <c r="Q25" i="23"/>
  <c r="J25" i="23"/>
  <c r="M25" i="23" s="1"/>
  <c r="Q32" i="23" l="1"/>
  <c r="G30" i="23" l="1"/>
  <c r="H30" i="23" s="1"/>
  <c r="G29" i="23"/>
  <c r="H29" i="23" s="1"/>
  <c r="G28" i="23"/>
  <c r="H28" i="23" s="1"/>
  <c r="Q28" i="23" l="1"/>
  <c r="J28" i="23"/>
  <c r="M28" i="23" s="1"/>
  <c r="J29" i="23"/>
  <c r="M29" i="23" s="1"/>
  <c r="Q29" i="23"/>
  <c r="J30" i="23"/>
  <c r="M30" i="23" s="1"/>
  <c r="Q30" i="23"/>
  <c r="H26" i="23"/>
  <c r="J26" i="23" l="1"/>
  <c r="M26" i="23" s="1"/>
  <c r="Q26" i="23"/>
  <c r="H31" i="23" l="1"/>
  <c r="Q31" i="23" l="1"/>
  <c r="J31" i="23"/>
  <c r="M31" i="23" s="1"/>
  <c r="G36" i="23" l="1"/>
  <c r="H36" i="23" s="1"/>
  <c r="J36" i="23" l="1"/>
  <c r="M36" i="23" s="1"/>
  <c r="Q36" i="23"/>
  <c r="Q27" i="23"/>
  <c r="J27" i="23"/>
  <c r="M27" i="23" s="1"/>
</calcChain>
</file>

<file path=xl/sharedStrings.xml><?xml version="1.0" encoding="utf-8"?>
<sst xmlns="http://schemas.openxmlformats.org/spreadsheetml/2006/main" count="59" uniqueCount="59">
  <si>
    <t>Арендная плата</t>
  </si>
  <si>
    <t>Наименование статей</t>
  </si>
  <si>
    <t>Зарплата</t>
  </si>
  <si>
    <t>Отчисления в Соцфонд 17,25%</t>
  </si>
  <si>
    <t>Расходы на служебные поездки</t>
  </si>
  <si>
    <t>Транспортные расходы</t>
  </si>
  <si>
    <t>Уровни эконом классиф</t>
  </si>
  <si>
    <t>ЦИК КР</t>
  </si>
  <si>
    <t>Итого:</t>
  </si>
  <si>
    <t>Прочие расходы</t>
  </si>
  <si>
    <t>Приобретение предметов и материалов для текущих хоз целей</t>
  </si>
  <si>
    <t>Итого по области</t>
  </si>
  <si>
    <t>Приобретение услуг охраны</t>
  </si>
  <si>
    <t>МИД</t>
  </si>
  <si>
    <t xml:space="preserve">СВОД СМЕТЫ </t>
  </si>
  <si>
    <t>Разница между проектом сметы и остатком</t>
  </si>
  <si>
    <t xml:space="preserve">Остаток от сметы, предусмотренной на выборы 2016 год </t>
  </si>
  <si>
    <t>Услуги связи</t>
  </si>
  <si>
    <t>Коммунальные услуги</t>
  </si>
  <si>
    <t>Машины и оборудование</t>
  </si>
  <si>
    <t>Первый транш ЦИК</t>
  </si>
  <si>
    <t>Утверждено</t>
  </si>
  <si>
    <t>Постановлением Центральной комиссии</t>
  </si>
  <si>
    <t>Заведующая  отделом планирования, учета и отчетности                                                             Г. Дюшембаева</t>
  </si>
  <si>
    <t>Количество ТИК-54</t>
  </si>
  <si>
    <t>Количество членов  ТИК- 650</t>
  </si>
  <si>
    <t>Свод на 12 апреля 2020</t>
  </si>
  <si>
    <t xml:space="preserve">Всего </t>
  </si>
  <si>
    <t>Остатки</t>
  </si>
  <si>
    <t>Смета ЖК,ГРС и ЦГО</t>
  </si>
  <si>
    <t>* суточные  членам комиссии в день выборов  и предшеств дню выборов (12 челх500сомх2дня)</t>
  </si>
  <si>
    <t>* питание  членам комиссии (12 чел х 500 сомх2дня)</t>
  </si>
  <si>
    <t xml:space="preserve">* питание  2 сотр МВД * 500сомх2дня </t>
  </si>
  <si>
    <t>Сотр.МВД - 108</t>
  </si>
  <si>
    <t>Сотр.МВД - 4788</t>
  </si>
  <si>
    <t>* суточные  членам комиссии в день выборов  и предшеств дню выборов (12-14 челх500сомх2дня)</t>
  </si>
  <si>
    <t>* питание  членам комиссии (12-14 чел х 500 сомх2дня)</t>
  </si>
  <si>
    <t>Прив.операторов УИК-1846</t>
  </si>
  <si>
    <t xml:space="preserve">Итого  расход по ТИК </t>
  </si>
  <si>
    <t xml:space="preserve">Итого  расход по УИК </t>
  </si>
  <si>
    <t xml:space="preserve">ВСЕГО </t>
  </si>
  <si>
    <t>Количество УИК-2420</t>
  </si>
  <si>
    <t>Количество членов  ТИК- 30833</t>
  </si>
  <si>
    <t>сомов</t>
  </si>
  <si>
    <t>* питание  2 сотр МВД *( 500сомх2дня )</t>
  </si>
  <si>
    <t xml:space="preserve"> сомов</t>
  </si>
  <si>
    <t xml:space="preserve">*питание привлеченным операторам (для УИК), обеспечивающим технические услуги по                                                                                идентификации граждан при проведении выборов и референдумов  (1 день *500 сом) </t>
  </si>
  <si>
    <t>ВСЕГО расходов</t>
  </si>
  <si>
    <t xml:space="preserve">по выборам и проведению референдумов </t>
  </si>
  <si>
    <t>Кыргызской Республики</t>
  </si>
  <si>
    <t>Количество ТИК-4</t>
  </si>
  <si>
    <t>Количество членов  ТИК- 50</t>
  </si>
  <si>
    <t>Количество УИК-16</t>
  </si>
  <si>
    <t xml:space="preserve">  на подготовку и проведение выборов депутатов  местного кенеша  назначеных  на 28 ноября   2021 год</t>
  </si>
  <si>
    <r>
      <t xml:space="preserve">Ошская область                              </t>
    </r>
    <r>
      <rPr>
        <sz val="10"/>
        <rFont val="Arial"/>
        <family val="2"/>
        <charset val="204"/>
      </rPr>
      <t>(к-во. ТИК-1,                      к-во.чл-в. ТИК-14,                                        к-во УИК-6,                                      к-во.чл-в. УИК-82,                               к-во прив.опер.6)</t>
    </r>
  </si>
  <si>
    <r>
      <t xml:space="preserve">Джалал-Абадская            </t>
    </r>
    <r>
      <rPr>
        <sz val="10"/>
        <rFont val="Arial"/>
        <family val="2"/>
        <charset val="204"/>
      </rPr>
      <t>(к-во. ТИК-3,                      к-во.чл-в. ТИК-36,                                        к-во УИК-10,                                      к-во.чл-в. УИК-120,                               к-во прив.опер.10)</t>
    </r>
  </si>
  <si>
    <t>от  " 28    "      сентября       2021 года  № 710</t>
  </si>
  <si>
    <t>Количество членов  УИК</t>
  </si>
  <si>
    <t>Количество привлеченных операторов УИК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</si>
</sst>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р_._-;\-* #,##0.00_р_._-;_-* &quot;-&quot;??_р_._-;_-@_-"/>
    <numFmt numFmtId="164" formatCode="0.0"/>
    <numFmt numFmtId="165" formatCode="_-* #,##0_р_._-;\-* #,##0_р_._-;_-* &quot;-&quot;??_р_._-;_-@_-"/>
  </numFmts>
  <fonts count="3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b/>
      <sz val="9"/>
      <color indexed="8"/>
      <name val="Arial Cyr"/>
      <charset val="204"/>
    </font>
    <font>
      <b/>
      <sz val="8"/>
      <color indexed="8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Cyr"/>
      <charset val="204"/>
    </font>
    <font>
      <b/>
      <sz val="10"/>
      <name val="Arial Cyr"/>
      <family val="2"/>
      <charset val="204"/>
    </font>
    <font>
      <b/>
      <i/>
      <sz val="8"/>
      <color indexed="10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8"/>
      <name val="Arial Cyr"/>
      <charset val="204"/>
    </font>
    <font>
      <b/>
      <i/>
      <sz val="10"/>
      <name val="Arial Cyr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1"/>
      <name val="Arial Cyr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indexed="8"/>
      <name val="Arial Narrow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43" fontId="25" fillId="0" borderId="0" applyFont="0" applyFill="0" applyBorder="0" applyAlignment="0" applyProtection="0"/>
  </cellStyleXfs>
  <cellXfs count="135">
    <xf numFmtId="0" fontId="0" fillId="0" borderId="0" xfId="0"/>
    <xf numFmtId="0" fontId="1" fillId="0" borderId="0" xfId="4"/>
    <xf numFmtId="0" fontId="3" fillId="0" borderId="0" xfId="2" applyFont="1" applyAlignment="1">
      <alignment horizontal="left"/>
    </xf>
    <xf numFmtId="3" fontId="4" fillId="0" borderId="0" xfId="4" applyNumberFormat="1" applyFont="1" applyFill="1" applyAlignment="1"/>
    <xf numFmtId="0" fontId="1" fillId="0" borderId="0" xfId="3"/>
    <xf numFmtId="0" fontId="5" fillId="0" borderId="0" xfId="4" applyFont="1" applyAlignment="1">
      <alignment horizontal="left"/>
    </xf>
    <xf numFmtId="0" fontId="9" fillId="0" borderId="0" xfId="4" applyFont="1" applyBorder="1" applyAlignment="1">
      <alignment horizontal="center"/>
    </xf>
    <xf numFmtId="0" fontId="7" fillId="0" borderId="0" xfId="3" applyFont="1" applyAlignment="1">
      <alignment horizontal="center"/>
    </xf>
    <xf numFmtId="0" fontId="10" fillId="0" borderId="0" xfId="4" applyFont="1" applyBorder="1" applyAlignment="1">
      <alignment horizontal="center"/>
    </xf>
    <xf numFmtId="14" fontId="10" fillId="0" borderId="0" xfId="4" applyNumberFormat="1" applyFont="1" applyBorder="1" applyAlignment="1">
      <alignment horizontal="center"/>
    </xf>
    <xf numFmtId="0" fontId="11" fillId="0" borderId="0" xfId="3" applyFont="1" applyAlignment="1">
      <alignment horizontal="center"/>
    </xf>
    <xf numFmtId="0" fontId="2" fillId="0" borderId="0" xfId="3" applyFont="1" applyBorder="1"/>
    <xf numFmtId="164" fontId="12" fillId="0" borderId="0" xfId="3" applyNumberFormat="1" applyFont="1" applyBorder="1" applyAlignment="1">
      <alignment horizontal="center"/>
    </xf>
    <xf numFmtId="3" fontId="4" fillId="0" borderId="0" xfId="4" applyNumberFormat="1" applyFont="1" applyFill="1" applyAlignment="1">
      <alignment horizontal="left"/>
    </xf>
    <xf numFmtId="0" fontId="7" fillId="0" borderId="0" xfId="4" applyFont="1" applyAlignment="1">
      <alignment horizontal="center"/>
    </xf>
    <xf numFmtId="0" fontId="6" fillId="0" borderId="0" xfId="3" applyFont="1" applyAlignment="1">
      <alignment horizontal="center"/>
    </xf>
    <xf numFmtId="0" fontId="14" fillId="0" borderId="0" xfId="4" applyFont="1" applyBorder="1" applyAlignment="1"/>
    <xf numFmtId="0" fontId="7" fillId="0" borderId="0" xfId="3" applyFont="1" applyAlignment="1">
      <alignment horizontal="center" vertical="center"/>
    </xf>
    <xf numFmtId="0" fontId="6" fillId="0" borderId="0" xfId="4" applyFont="1"/>
    <xf numFmtId="165" fontId="0" fillId="0" borderId="5" xfId="5" applyNumberFormat="1" applyFont="1" applyBorder="1"/>
    <xf numFmtId="165" fontId="24" fillId="4" borderId="5" xfId="5" applyNumberFormat="1" applyFont="1" applyFill="1" applyBorder="1" applyAlignment="1">
      <alignment horizontal="center"/>
    </xf>
    <xf numFmtId="165" fontId="0" fillId="0" borderId="0" xfId="0" applyNumberFormat="1"/>
    <xf numFmtId="3" fontId="0" fillId="0" borderId="0" xfId="0" applyNumberFormat="1"/>
    <xf numFmtId="165" fontId="20" fillId="0" borderId="5" xfId="5" applyNumberFormat="1" applyFont="1" applyBorder="1" applyAlignment="1">
      <alignment horizontal="center"/>
    </xf>
    <xf numFmtId="165" fontId="21" fillId="0" borderId="5" xfId="5" applyNumberFormat="1" applyFont="1" applyBorder="1" applyAlignment="1">
      <alignment horizontal="center"/>
    </xf>
    <xf numFmtId="165" fontId="24" fillId="0" borderId="5" xfId="5" applyNumberFormat="1" applyFont="1" applyBorder="1" applyAlignment="1">
      <alignment horizontal="center"/>
    </xf>
    <xf numFmtId="165" fontId="24" fillId="5" borderId="5" xfId="5" applyNumberFormat="1" applyFont="1" applyFill="1" applyBorder="1" applyAlignment="1">
      <alignment horizontal="center"/>
    </xf>
    <xf numFmtId="165" fontId="0" fillId="0" borderId="5" xfId="5" applyNumberFormat="1" applyFont="1" applyBorder="1" applyAlignment="1">
      <alignment vertical="center"/>
    </xf>
    <xf numFmtId="165" fontId="13" fillId="0" borderId="5" xfId="5" applyNumberFormat="1" applyFont="1" applyBorder="1" applyAlignment="1">
      <alignment vertical="center"/>
    </xf>
    <xf numFmtId="0" fontId="13" fillId="0" borderId="0" xfId="0" applyFont="1"/>
    <xf numFmtId="0" fontId="3" fillId="0" borderId="0" xfId="2" applyFont="1" applyAlignment="1">
      <alignment horizontal="center"/>
    </xf>
    <xf numFmtId="0" fontId="1" fillId="0" borderId="0" xfId="1"/>
    <xf numFmtId="165" fontId="0" fillId="0" borderId="5" xfId="0" applyNumberFormat="1" applyBorder="1"/>
    <xf numFmtId="165" fontId="0" fillId="4" borderId="5" xfId="0" applyNumberFormat="1" applyFill="1" applyBorder="1"/>
    <xf numFmtId="165" fontId="13" fillId="0" borderId="5" xfId="0" applyNumberFormat="1" applyFont="1" applyBorder="1"/>
    <xf numFmtId="3" fontId="0" fillId="0" borderId="5" xfId="0" applyNumberFormat="1" applyBorder="1"/>
    <xf numFmtId="3" fontId="13" fillId="0" borderId="5" xfId="0" applyNumberFormat="1" applyFont="1" applyBorder="1"/>
    <xf numFmtId="165" fontId="21" fillId="6" borderId="5" xfId="5" applyNumberFormat="1" applyFont="1" applyFill="1" applyBorder="1" applyAlignment="1">
      <alignment horizontal="center"/>
    </xf>
    <xf numFmtId="165" fontId="24" fillId="6" borderId="5" xfId="5" applyNumberFormat="1" applyFont="1" applyFill="1" applyBorder="1" applyAlignment="1">
      <alignment horizontal="center"/>
    </xf>
    <xf numFmtId="0" fontId="2" fillId="7" borderId="0" xfId="3" applyFont="1" applyFill="1" applyBorder="1"/>
    <xf numFmtId="165" fontId="24" fillId="7" borderId="0" xfId="5" applyNumberFormat="1" applyFont="1" applyFill="1" applyBorder="1" applyAlignment="1">
      <alignment horizontal="center"/>
    </xf>
    <xf numFmtId="165" fontId="21" fillId="7" borderId="0" xfId="5" applyNumberFormat="1" applyFont="1" applyFill="1" applyBorder="1" applyAlignment="1">
      <alignment horizontal="center"/>
    </xf>
    <xf numFmtId="165" fontId="13" fillId="7" borderId="0" xfId="5" applyNumberFormat="1" applyFont="1" applyFill="1" applyBorder="1" applyAlignment="1">
      <alignment vertical="center"/>
    </xf>
    <xf numFmtId="165" fontId="0" fillId="7" borderId="0" xfId="5" applyNumberFormat="1" applyFont="1" applyFill="1" applyBorder="1"/>
    <xf numFmtId="3" fontId="13" fillId="7" borderId="0" xfId="0" applyNumberFormat="1" applyFont="1" applyFill="1" applyBorder="1"/>
    <xf numFmtId="165" fontId="13" fillId="7" borderId="0" xfId="0" applyNumberFormat="1" applyFont="1" applyFill="1" applyBorder="1"/>
    <xf numFmtId="0" fontId="0" fillId="7" borderId="0" xfId="0" applyFill="1"/>
    <xf numFmtId="0" fontId="13" fillId="0" borderId="0" xfId="0" applyFont="1"/>
    <xf numFmtId="0" fontId="15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16" fillId="0" borderId="5" xfId="3" applyFont="1" applyBorder="1" applyAlignment="1">
      <alignment horizontal="left"/>
    </xf>
    <xf numFmtId="0" fontId="16" fillId="0" borderId="5" xfId="3" applyFont="1" applyBorder="1" applyAlignment="1">
      <alignment horizontal="left" wrapText="1"/>
    </xf>
    <xf numFmtId="0" fontId="16" fillId="2" borderId="5" xfId="3" applyFont="1" applyFill="1" applyBorder="1" applyAlignment="1">
      <alignment horizontal="left" wrapText="1"/>
    </xf>
    <xf numFmtId="0" fontId="16" fillId="2" borderId="5" xfId="3" applyFont="1" applyFill="1" applyBorder="1" applyAlignment="1">
      <alignment horizontal="left"/>
    </xf>
    <xf numFmtId="0" fontId="16" fillId="2" borderId="5" xfId="3" applyFont="1" applyFill="1" applyBorder="1"/>
    <xf numFmtId="0" fontId="16" fillId="2" borderId="5" xfId="3" applyFont="1" applyFill="1" applyBorder="1" applyAlignment="1">
      <alignment wrapText="1"/>
    </xf>
    <xf numFmtId="0" fontId="5" fillId="0" borderId="5" xfId="3" applyFont="1" applyBorder="1" applyAlignment="1">
      <alignment horizontal="center"/>
    </xf>
    <xf numFmtId="0" fontId="2" fillId="0" borderId="0" xfId="3" applyFont="1" applyBorder="1" applyAlignment="1"/>
    <xf numFmtId="0" fontId="6" fillId="0" borderId="0" xfId="3" applyFont="1" applyBorder="1" applyAlignment="1"/>
    <xf numFmtId="0" fontId="8" fillId="0" borderId="0" xfId="4" applyFont="1" applyBorder="1" applyAlignment="1">
      <alignment horizontal="left" vertical="center"/>
    </xf>
    <xf numFmtId="0" fontId="8" fillId="0" borderId="0" xfId="4" applyFont="1" applyBorder="1" applyAlignment="1">
      <alignment horizontal="left" vertical="center"/>
    </xf>
    <xf numFmtId="0" fontId="28" fillId="0" borderId="0" xfId="0" applyFont="1"/>
    <xf numFmtId="0" fontId="27" fillId="0" borderId="0" xfId="2" applyFont="1" applyBorder="1" applyAlignment="1">
      <alignment wrapText="1"/>
    </xf>
    <xf numFmtId="0" fontId="28" fillId="0" borderId="0" xfId="0" applyFont="1" applyBorder="1"/>
    <xf numFmtId="0" fontId="29" fillId="0" borderId="0" xfId="0" applyFont="1" applyBorder="1" applyAlignment="1">
      <alignment vertical="center"/>
    </xf>
    <xf numFmtId="0" fontId="30" fillId="0" borderId="0" xfId="2" applyFont="1" applyBorder="1"/>
    <xf numFmtId="0" fontId="31" fillId="0" borderId="0" xfId="0" applyFont="1" applyBorder="1"/>
    <xf numFmtId="0" fontId="30" fillId="0" borderId="0" xfId="2" applyFont="1" applyBorder="1" applyAlignment="1">
      <alignment horizontal="left"/>
    </xf>
    <xf numFmtId="0" fontId="32" fillId="0" borderId="0" xfId="2" applyFont="1" applyBorder="1" applyAlignment="1">
      <alignment horizontal="left"/>
    </xf>
    <xf numFmtId="3" fontId="32" fillId="0" borderId="0" xfId="2" applyNumberFormat="1" applyFont="1" applyBorder="1" applyAlignment="1">
      <alignment horizontal="left"/>
    </xf>
    <xf numFmtId="0" fontId="31" fillId="0" borderId="0" xfId="0" applyFont="1"/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 wrapText="1"/>
    </xf>
    <xf numFmtId="0" fontId="31" fillId="7" borderId="0" xfId="0" applyFont="1" applyFill="1" applyAlignment="1">
      <alignment horizontal="center"/>
    </xf>
    <xf numFmtId="0" fontId="29" fillId="0" borderId="0" xfId="0" applyFont="1"/>
    <xf numFmtId="3" fontId="29" fillId="0" borderId="0" xfId="0" applyNumberFormat="1" applyFont="1"/>
    <xf numFmtId="0" fontId="31" fillId="0" borderId="0" xfId="0" applyFont="1" applyBorder="1" applyAlignment="1">
      <alignment vertical="center"/>
    </xf>
    <xf numFmtId="3" fontId="31" fillId="0" borderId="0" xfId="0" applyNumberFormat="1" applyFont="1" applyBorder="1" applyAlignment="1">
      <alignment vertical="center" wrapText="1"/>
    </xf>
    <xf numFmtId="3" fontId="31" fillId="0" borderId="0" xfId="0" applyNumberFormat="1" applyFont="1" applyBorder="1" applyAlignment="1">
      <alignment vertical="center"/>
    </xf>
    <xf numFmtId="0" fontId="18" fillId="8" borderId="5" xfId="3" applyFont="1" applyFill="1" applyBorder="1" applyAlignment="1">
      <alignment horizontal="center"/>
    </xf>
    <xf numFmtId="165" fontId="22" fillId="8" borderId="5" xfId="5" applyNumberFormat="1" applyFont="1" applyFill="1" applyBorder="1" applyAlignment="1">
      <alignment horizontal="center"/>
    </xf>
    <xf numFmtId="165" fontId="24" fillId="8" borderId="5" xfId="5" applyNumberFormat="1" applyFont="1" applyFill="1" applyBorder="1" applyAlignment="1">
      <alignment horizontal="center"/>
    </xf>
    <xf numFmtId="0" fontId="2" fillId="8" borderId="5" xfId="3" applyFont="1" applyFill="1" applyBorder="1"/>
    <xf numFmtId="3" fontId="26" fillId="7" borderId="0" xfId="1" applyNumberFormat="1" applyFont="1" applyFill="1" applyAlignment="1">
      <alignment horizontal="left"/>
    </xf>
    <xf numFmtId="0" fontId="0" fillId="7" borderId="0" xfId="0" applyFill="1" applyAlignment="1">
      <alignment horizontal="center"/>
    </xf>
    <xf numFmtId="0" fontId="8" fillId="0" borderId="0" xfId="4" applyFont="1" applyBorder="1" applyAlignment="1">
      <alignment horizontal="left" vertical="center"/>
    </xf>
    <xf numFmtId="3" fontId="33" fillId="7" borderId="0" xfId="0" applyNumberFormat="1" applyFont="1" applyFill="1" applyAlignment="1">
      <alignment horizontal="left" vertical="center"/>
    </xf>
    <xf numFmtId="0" fontId="34" fillId="7" borderId="0" xfId="0" applyFont="1" applyFill="1" applyAlignment="1">
      <alignment vertical="center"/>
    </xf>
    <xf numFmtId="0" fontId="35" fillId="0" borderId="0" xfId="2" applyFont="1" applyAlignment="1">
      <alignment vertical="center"/>
    </xf>
    <xf numFmtId="3" fontId="33" fillId="7" borderId="0" xfId="4" applyNumberFormat="1" applyFont="1" applyFill="1" applyAlignment="1">
      <alignment horizontal="left" vertical="center"/>
    </xf>
    <xf numFmtId="0" fontId="1" fillId="3" borderId="1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center" vertical="center"/>
    </xf>
    <xf numFmtId="0" fontId="18" fillId="3" borderId="2" xfId="3" applyFont="1" applyFill="1" applyBorder="1" applyAlignment="1">
      <alignment horizontal="center" vertical="center"/>
    </xf>
    <xf numFmtId="0" fontId="18" fillId="3" borderId="3" xfId="3" applyFont="1" applyFill="1" applyBorder="1" applyAlignment="1">
      <alignment horizontal="center" vertical="center"/>
    </xf>
    <xf numFmtId="0" fontId="18" fillId="3" borderId="4" xfId="3" applyFont="1" applyFill="1" applyBorder="1" applyAlignment="1">
      <alignment horizontal="center" vertical="center"/>
    </xf>
    <xf numFmtId="0" fontId="18" fillId="3" borderId="0" xfId="3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23" fillId="3" borderId="1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18" fillId="3" borderId="1" xfId="3" applyFont="1" applyFill="1" applyBorder="1" applyAlignment="1">
      <alignment horizontal="center" vertical="center" wrapText="1"/>
    </xf>
    <xf numFmtId="0" fontId="18" fillId="3" borderId="3" xfId="3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33" fillId="0" borderId="0" xfId="2" applyFont="1" applyAlignment="1">
      <alignment horizontal="center" vertical="center"/>
    </xf>
    <xf numFmtId="0" fontId="13" fillId="0" borderId="5" xfId="0" applyFont="1" applyBorder="1" applyAlignment="1">
      <alignment horizontal="center" wrapText="1"/>
    </xf>
    <xf numFmtId="0" fontId="6" fillId="0" borderId="0" xfId="4" applyFont="1" applyAlignment="1">
      <alignment horizontal="left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5" fontId="0" fillId="0" borderId="1" xfId="5" applyNumberFormat="1" applyFont="1" applyBorder="1" applyAlignment="1">
      <alignment horizontal="center" wrapText="1"/>
    </xf>
    <xf numFmtId="165" fontId="0" fillId="0" borderId="2" xfId="5" applyNumberFormat="1" applyFont="1" applyBorder="1" applyAlignment="1">
      <alignment horizontal="center" wrapText="1"/>
    </xf>
    <xf numFmtId="165" fontId="0" fillId="0" borderId="3" xfId="5" applyNumberFormat="1" applyFont="1" applyBorder="1" applyAlignment="1">
      <alignment horizontal="center" wrapText="1"/>
    </xf>
    <xf numFmtId="0" fontId="19" fillId="7" borderId="4" xfId="3" applyFont="1" applyFill="1" applyBorder="1" applyAlignment="1">
      <alignment horizontal="left" wrapText="1"/>
    </xf>
    <xf numFmtId="3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30" fillId="0" borderId="0" xfId="2" applyFont="1" applyBorder="1" applyAlignment="1">
      <alignment horizontal="left"/>
    </xf>
    <xf numFmtId="0" fontId="30" fillId="0" borderId="0" xfId="2" applyFont="1" applyBorder="1" applyAlignment="1">
      <alignment horizontal="left" wrapText="1"/>
    </xf>
    <xf numFmtId="0" fontId="31" fillId="0" borderId="0" xfId="0" applyFont="1" applyBorder="1" applyAlignment="1">
      <alignment horizontal="left" wrapText="1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 wrapText="1"/>
    </xf>
  </cellXfs>
  <cellStyles count="6">
    <cellStyle name="Обычный" xfId="0" builtinId="0"/>
    <cellStyle name="Обычный 2" xfId="1"/>
    <cellStyle name="Обычный 4" xfId="4"/>
    <cellStyle name="Обычный_Смета на выборы - проект" xfId="2"/>
    <cellStyle name="Обычный_спецсредства" xfId="3"/>
    <cellStyle name="Финансовый" xfId="5" builtinId="3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2;&#1048;&#1050;%20&#1050;&#1056;/Desktop/&#1076;&#1072;&#1090;&#1072;/&#1043;&#1091;&#1083;&#1100;&#1089;&#1072;&#1088;&#1072;/&#1042;&#1057;&#1045;%20&#1057;&#1084;&#1077;&#1090;&#1099;%20&#1087;&#1086;%20&#1074;&#1099;&#1073;&#1086;&#1088;&#1086;&#1074;/&#1042;&#1099;&#1073;&#1086;&#1088;&#1099;%202021/&#1057;&#1084;&#1077;&#1090;&#1072;%20&#1074;&#1099;&#1073;&#1086;&#1088;&#1099;%205%20&#1052;&#1050;%20&#1086;&#1089;&#1077;&#1085;&#1100;%202021%20&#1075;/&#1052;&#1050;%20&#1044;&#1078;&#1072;&#1083;&#1072;&#1083;-&#1040;&#1073;&#1072;&#1076;%20%20&#1086;&#1073;&#1083;%20(&#1058;&#1086;&#1075;&#1091;&#1079;-&#1058;&#1086;&#1088;&#1086;,%20&#1058;&#1086;&#1082;&#1090;&#1086;&#1075;&#1091;&#1083;,%20&#1063;&#1072;&#1090;&#1082;&#1072;&#1083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2;&#1048;&#1050;%20&#1050;&#1056;/Desktop/&#1076;&#1072;&#1090;&#1072;/&#1043;&#1091;&#1083;&#1100;&#1089;&#1072;&#1088;&#1072;/&#1042;&#1057;&#1045;%20&#1057;&#1084;&#1077;&#1090;&#1099;%20&#1087;&#1086;%20&#1074;&#1099;&#1073;&#1086;&#1088;&#1086;&#1074;/&#1042;&#1099;&#1073;&#1086;&#1088;&#1099;%202021/&#1057;&#1084;&#1077;&#1090;&#1072;%20&#1074;&#1099;&#1073;&#1086;&#1088;&#1099;%205%20&#1052;&#1050;%20&#1086;&#1089;&#1077;&#1085;&#1100;%202021%20&#1075;/&#1052;&#1050;%20&#1054;&#1096;%20&#1086;&#1073;&#1083;.%20(&#1050;&#1072;&#1088;&#1072;-&#1057;&#1091;&#1091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2;&#1048;&#1050;%20&#1050;&#1056;/Desktop/&#1076;&#1072;&#1090;&#1072;/&#1043;&#1091;&#1083;&#1100;&#1089;&#1072;&#1088;&#1072;/&#1042;&#1057;&#1045;%20&#1057;&#1084;&#1077;&#1090;&#1099;%20&#1087;&#1086;%20&#1074;&#1099;&#1073;&#1086;&#1088;&#1086;&#1074;/&#1042;&#1099;&#1073;&#1086;&#1088;&#1099;%202021/&#1057;&#1084;&#1077;&#1090;&#1072;%20&#1074;&#1099;&#1073;&#1086;&#1088;&#1099;%205%20&#1052;&#1050;%20&#1086;&#1089;&#1077;&#1085;&#1100;%202021%20&#1075;/&#1057;&#1084;&#1077;&#1090;&#1072;%20%20&#1062;&#1048;&#1050;%20%20&#1050;&#1056;%20&#1085;&#1072;%20&#1052;&#1050;%20%202021%20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ктогул"/>
      <sheetName val="СВ Токтогул"/>
      <sheetName val="Чаткал"/>
      <sheetName val="СВ Чаткал"/>
      <sheetName val="Тогуз-Торо"/>
      <sheetName val="СВ Т-Торо"/>
      <sheetName val="Свод обл"/>
      <sheetName val="Лист2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>
        <row r="21">
          <cell r="J21">
            <v>270000</v>
          </cell>
        </row>
        <row r="22">
          <cell r="J22">
            <v>46500</v>
          </cell>
        </row>
        <row r="23">
          <cell r="J23">
            <v>85200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173100</v>
          </cell>
        </row>
        <row r="27">
          <cell r="J27">
            <v>81000</v>
          </cell>
        </row>
        <row r="28">
          <cell r="J28">
            <v>0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ра -Суу"/>
      <sheetName val="СВ Кара-Суу"/>
    </sheetNames>
    <sheetDataSet>
      <sheetData sheetId="0"/>
      <sheetData sheetId="1">
        <row r="27">
          <cell r="C27">
            <v>102000</v>
          </cell>
        </row>
        <row r="28">
          <cell r="C28">
            <v>17600</v>
          </cell>
        </row>
        <row r="29">
          <cell r="C29">
            <v>35400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4500</v>
          </cell>
        </row>
        <row r="33">
          <cell r="C33">
            <v>28000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ИК"/>
      <sheetName val="Свод"/>
    </sheetNames>
    <sheetDataSet>
      <sheetData sheetId="0"/>
      <sheetData sheetId="1">
        <row r="24">
          <cell r="C24">
            <v>32500</v>
          </cell>
        </row>
        <row r="25">
          <cell r="C25">
            <v>5600</v>
          </cell>
        </row>
        <row r="26">
          <cell r="C26">
            <v>292200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826400</v>
          </cell>
        </row>
        <row r="31">
          <cell r="C3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abSelected="1" view="pageBreakPreview" topLeftCell="A9" zoomScale="93" zoomScaleNormal="100" zoomScaleSheetLayoutView="93" workbookViewId="0">
      <selection activeCell="Y26" sqref="Y26"/>
    </sheetView>
  </sheetViews>
  <sheetFormatPr defaultRowHeight="15" x14ac:dyDescent="0.25"/>
  <cols>
    <col min="1" max="1" width="9.5703125" customWidth="1"/>
    <col min="2" max="2" width="21.7109375" customWidth="1"/>
    <col min="3" max="3" width="16.42578125" customWidth="1"/>
    <col min="4" max="4" width="16" customWidth="1"/>
    <col min="5" max="5" width="15.42578125" customWidth="1"/>
    <col min="6" max="6" width="7.5703125" hidden="1" customWidth="1"/>
    <col min="7" max="7" width="13.7109375" customWidth="1"/>
    <col min="8" max="8" width="17.140625" customWidth="1"/>
    <col min="9" max="9" width="0.28515625" hidden="1" customWidth="1"/>
    <col min="10" max="10" width="16.42578125" hidden="1" customWidth="1"/>
    <col min="11" max="13" width="14.28515625" hidden="1" customWidth="1"/>
    <col min="14" max="14" width="2" hidden="1" customWidth="1"/>
    <col min="15" max="15" width="0.42578125" hidden="1" customWidth="1"/>
    <col min="16" max="16" width="16" hidden="1" customWidth="1"/>
    <col min="17" max="17" width="0.140625" hidden="1" customWidth="1"/>
  </cols>
  <sheetData>
    <row r="1" spans="1:10" x14ac:dyDescent="0.25">
      <c r="A1" s="18"/>
      <c r="B1" s="1"/>
      <c r="C1" s="2"/>
      <c r="E1" s="30"/>
      <c r="F1" s="31"/>
      <c r="G1" s="31"/>
      <c r="H1" s="31"/>
      <c r="I1" s="29"/>
    </row>
    <row r="2" spans="1:10" x14ac:dyDescent="0.25">
      <c r="A2" s="1"/>
      <c r="B2" s="1"/>
      <c r="C2" s="13"/>
      <c r="E2" s="113" t="s">
        <v>21</v>
      </c>
      <c r="F2" s="113"/>
      <c r="G2" s="113"/>
      <c r="H2" s="31"/>
      <c r="I2" s="29"/>
    </row>
    <row r="3" spans="1:10" x14ac:dyDescent="0.25">
      <c r="A3" s="1"/>
      <c r="B3" s="1"/>
      <c r="C3" s="13"/>
      <c r="E3" s="86" t="s">
        <v>22</v>
      </c>
      <c r="F3" s="87"/>
      <c r="G3" s="88"/>
      <c r="H3" s="31"/>
      <c r="I3" s="29"/>
    </row>
    <row r="4" spans="1:10" ht="18" x14ac:dyDescent="0.25">
      <c r="A4" s="1"/>
      <c r="B4" s="1"/>
      <c r="C4" s="3"/>
      <c r="E4" s="86" t="s">
        <v>48</v>
      </c>
      <c r="F4" s="86"/>
      <c r="G4" s="88"/>
      <c r="H4" s="83"/>
      <c r="I4" s="47"/>
    </row>
    <row r="5" spans="1:10" x14ac:dyDescent="0.25">
      <c r="A5" s="4"/>
      <c r="B5" s="1"/>
      <c r="C5" s="3"/>
      <c r="E5" s="86" t="s">
        <v>49</v>
      </c>
      <c r="F5" s="87"/>
      <c r="G5" s="88"/>
      <c r="H5" s="31"/>
      <c r="I5" s="47"/>
    </row>
    <row r="6" spans="1:10" x14ac:dyDescent="0.25">
      <c r="A6" s="4"/>
      <c r="B6" s="4"/>
      <c r="C6" s="4"/>
      <c r="E6" s="89" t="s">
        <v>56</v>
      </c>
      <c r="F6" s="89"/>
      <c r="G6" s="88"/>
    </row>
    <row r="7" spans="1:10" x14ac:dyDescent="0.25">
      <c r="A7" s="4"/>
      <c r="B7" s="15"/>
      <c r="C7" s="16"/>
      <c r="E7" s="16"/>
      <c r="F7" s="16"/>
      <c r="G7" s="4"/>
      <c r="H7" s="4"/>
      <c r="I7" s="4"/>
      <c r="J7" s="1"/>
    </row>
    <row r="8" spans="1:10" x14ac:dyDescent="0.25">
      <c r="A8" s="4"/>
      <c r="B8" s="101" t="s">
        <v>14</v>
      </c>
      <c r="C8" s="101"/>
      <c r="D8" s="101"/>
      <c r="E8" s="101"/>
      <c r="F8" s="101"/>
      <c r="G8" s="101"/>
      <c r="H8" s="48"/>
      <c r="I8" s="48"/>
    </row>
    <row r="9" spans="1:10" x14ac:dyDescent="0.25">
      <c r="A9" s="4"/>
      <c r="B9" s="102" t="s">
        <v>53</v>
      </c>
      <c r="C9" s="102"/>
      <c r="D9" s="102"/>
      <c r="E9" s="102"/>
      <c r="F9" s="102"/>
      <c r="G9" s="102"/>
      <c r="H9" s="102"/>
      <c r="I9" s="49"/>
    </row>
    <row r="10" spans="1:10" ht="15" hidden="1" customHeight="1" x14ac:dyDescent="0.25">
      <c r="A10" s="4"/>
      <c r="B10" s="102"/>
      <c r="C10" s="102"/>
      <c r="D10" s="102"/>
      <c r="E10" s="102"/>
      <c r="F10" s="102"/>
      <c r="G10" s="102"/>
      <c r="H10" s="49"/>
      <c r="I10" s="49"/>
    </row>
    <row r="11" spans="1:10" ht="15" hidden="1" customHeight="1" x14ac:dyDescent="0.25">
      <c r="A11" s="4"/>
      <c r="B11" s="102"/>
      <c r="C11" s="102"/>
      <c r="D11" s="102"/>
      <c r="E11" s="102"/>
      <c r="F11" s="102"/>
      <c r="G11" s="102"/>
      <c r="H11" s="49"/>
      <c r="I11" s="49"/>
    </row>
    <row r="12" spans="1:10" ht="15" hidden="1" customHeight="1" x14ac:dyDescent="0.25">
      <c r="A12" s="4"/>
      <c r="B12" s="102"/>
      <c r="C12" s="102"/>
      <c r="D12" s="102"/>
      <c r="E12" s="102"/>
      <c r="F12" s="102"/>
      <c r="G12" s="102"/>
      <c r="H12" s="49"/>
      <c r="I12" s="49"/>
    </row>
    <row r="13" spans="1:10" ht="22.5" customHeight="1" x14ac:dyDescent="0.25">
      <c r="A13" s="4"/>
      <c r="B13" s="14"/>
      <c r="C13" s="14"/>
      <c r="D13" s="14"/>
    </row>
    <row r="14" spans="1:10" x14ac:dyDescent="0.25">
      <c r="A14" s="4"/>
      <c r="B14" s="5"/>
      <c r="C14" s="6"/>
      <c r="D14" s="7"/>
      <c r="E14" s="46" t="s">
        <v>50</v>
      </c>
      <c r="F14" s="46"/>
      <c r="G14" s="46"/>
      <c r="H14" s="46"/>
    </row>
    <row r="15" spans="1:10" ht="15" customHeight="1" x14ac:dyDescent="0.25">
      <c r="A15" s="4"/>
      <c r="B15" s="5"/>
      <c r="C15" s="8"/>
      <c r="D15" s="7"/>
      <c r="E15" s="46" t="s">
        <v>51</v>
      </c>
      <c r="F15" s="46"/>
      <c r="G15" s="46"/>
      <c r="H15" s="46"/>
    </row>
    <row r="16" spans="1:10" x14ac:dyDescent="0.25">
      <c r="A16" s="4"/>
      <c r="B16" s="5"/>
      <c r="C16" s="9"/>
      <c r="D16" s="17"/>
      <c r="E16" s="46" t="s">
        <v>52</v>
      </c>
      <c r="F16" s="46"/>
      <c r="G16" s="46"/>
      <c r="H16" s="46"/>
    </row>
    <row r="17" spans="1:17" x14ac:dyDescent="0.25">
      <c r="A17" s="4"/>
      <c r="B17" s="5"/>
      <c r="C17" s="85"/>
      <c r="D17" s="10"/>
      <c r="E17" s="46" t="s">
        <v>57</v>
      </c>
      <c r="F17" s="46"/>
      <c r="G17" s="46"/>
      <c r="H17" s="46"/>
    </row>
    <row r="18" spans="1:17" x14ac:dyDescent="0.25">
      <c r="A18" s="4"/>
      <c r="B18" s="5"/>
      <c r="C18" s="59"/>
      <c r="D18" s="10"/>
      <c r="E18" s="46" t="s">
        <v>58</v>
      </c>
      <c r="F18" s="46"/>
      <c r="G18" s="46"/>
      <c r="H18" s="84"/>
    </row>
    <row r="19" spans="1:17" x14ac:dyDescent="0.25">
      <c r="A19" s="4"/>
      <c r="B19" s="5"/>
      <c r="C19" s="60"/>
      <c r="D19" s="10"/>
      <c r="E19" s="46"/>
      <c r="F19" s="46"/>
      <c r="G19" s="46"/>
      <c r="H19" s="84"/>
    </row>
    <row r="20" spans="1:17" x14ac:dyDescent="0.25">
      <c r="A20" s="4"/>
      <c r="B20" s="5"/>
      <c r="C20" s="8"/>
      <c r="D20" s="10"/>
    </row>
    <row r="21" spans="1:17" ht="12" customHeight="1" x14ac:dyDescent="0.25">
      <c r="A21" s="90" t="s">
        <v>6</v>
      </c>
      <c r="B21" s="93" t="s">
        <v>1</v>
      </c>
      <c r="C21" s="96"/>
      <c r="D21" s="96"/>
      <c r="E21" s="98" t="s">
        <v>11</v>
      </c>
      <c r="F21" s="98" t="s">
        <v>13</v>
      </c>
      <c r="G21" s="105" t="s">
        <v>7</v>
      </c>
      <c r="H21" s="98" t="s">
        <v>47</v>
      </c>
      <c r="I21" s="110" t="s">
        <v>26</v>
      </c>
      <c r="J21" s="105" t="s">
        <v>27</v>
      </c>
      <c r="K21" s="122"/>
      <c r="L21" s="119" t="s">
        <v>16</v>
      </c>
      <c r="M21" s="116" t="s">
        <v>15</v>
      </c>
      <c r="N21" s="116" t="s">
        <v>20</v>
      </c>
      <c r="O21" s="114"/>
      <c r="P21" s="98" t="s">
        <v>29</v>
      </c>
      <c r="Q21" s="105" t="s">
        <v>28</v>
      </c>
    </row>
    <row r="22" spans="1:17" ht="9" customHeight="1" x14ac:dyDescent="0.25">
      <c r="A22" s="91"/>
      <c r="B22" s="94"/>
      <c r="C22" s="97"/>
      <c r="D22" s="97"/>
      <c r="E22" s="99"/>
      <c r="F22" s="99"/>
      <c r="G22" s="106"/>
      <c r="H22" s="99"/>
      <c r="I22" s="111"/>
      <c r="J22" s="106"/>
      <c r="K22" s="123"/>
      <c r="L22" s="120"/>
      <c r="M22" s="117"/>
      <c r="N22" s="117"/>
      <c r="O22" s="114"/>
      <c r="P22" s="99"/>
      <c r="Q22" s="106"/>
    </row>
    <row r="23" spans="1:17" ht="95.25" customHeight="1" x14ac:dyDescent="0.25">
      <c r="A23" s="91"/>
      <c r="B23" s="94"/>
      <c r="C23" s="108" t="s">
        <v>55</v>
      </c>
      <c r="D23" s="108" t="s">
        <v>54</v>
      </c>
      <c r="E23" s="99"/>
      <c r="F23" s="99"/>
      <c r="G23" s="106"/>
      <c r="H23" s="99"/>
      <c r="I23" s="111"/>
      <c r="J23" s="106"/>
      <c r="K23" s="123"/>
      <c r="L23" s="120"/>
      <c r="M23" s="117"/>
      <c r="N23" s="117"/>
      <c r="O23" s="114"/>
      <c r="P23" s="99"/>
      <c r="Q23" s="106"/>
    </row>
    <row r="24" spans="1:17" ht="0.75" hidden="1" customHeight="1" x14ac:dyDescent="0.25">
      <c r="A24" s="92"/>
      <c r="B24" s="95"/>
      <c r="C24" s="109"/>
      <c r="D24" s="109"/>
      <c r="E24" s="100"/>
      <c r="F24" s="100"/>
      <c r="G24" s="107"/>
      <c r="H24" s="100"/>
      <c r="I24" s="112"/>
      <c r="J24" s="107"/>
      <c r="K24" s="124"/>
      <c r="L24" s="121"/>
      <c r="M24" s="118"/>
      <c r="N24" s="118"/>
      <c r="O24" s="114"/>
      <c r="P24" s="100"/>
      <c r="Q24" s="107"/>
    </row>
    <row r="25" spans="1:17" ht="21.75" customHeight="1" x14ac:dyDescent="0.25">
      <c r="A25" s="56">
        <v>2111</v>
      </c>
      <c r="B25" s="50" t="s">
        <v>2</v>
      </c>
      <c r="C25" s="23">
        <f>'[1]Свод обл'!$J$21</f>
        <v>270000</v>
      </c>
      <c r="D25" s="23">
        <f>'[2]СВ Кара-Суу'!$C$27</f>
        <v>102000</v>
      </c>
      <c r="E25" s="25">
        <f>D25+C25</f>
        <v>372000</v>
      </c>
      <c r="F25" s="25"/>
      <c r="G25" s="24">
        <f>[3]Свод!$C$24</f>
        <v>32500</v>
      </c>
      <c r="H25" s="25">
        <f>G25+E25</f>
        <v>404500</v>
      </c>
      <c r="I25" s="37">
        <v>24589651</v>
      </c>
      <c r="J25" s="26">
        <f>H25+I25</f>
        <v>24994151</v>
      </c>
      <c r="K25" s="19"/>
      <c r="L25" s="27">
        <v>62852000</v>
      </c>
      <c r="M25" s="19">
        <f>L25-J25</f>
        <v>37857849</v>
      </c>
      <c r="N25" s="19"/>
      <c r="O25" s="35">
        <v>355442019</v>
      </c>
      <c r="P25" s="32">
        <f>277854544+77587475+2696400</f>
        <v>358138419</v>
      </c>
      <c r="Q25" s="33">
        <f>P25-H25</f>
        <v>357733919</v>
      </c>
    </row>
    <row r="26" spans="1:17" ht="30.75" customHeight="1" x14ac:dyDescent="0.25">
      <c r="A26" s="56">
        <v>2121</v>
      </c>
      <c r="B26" s="51" t="s">
        <v>3</v>
      </c>
      <c r="C26" s="23">
        <f>'[1]Свод обл'!$J$22</f>
        <v>46500</v>
      </c>
      <c r="D26" s="23">
        <f>'[2]СВ Кара-Суу'!$C$28</f>
        <v>17600</v>
      </c>
      <c r="E26" s="25">
        <f>D26+C26</f>
        <v>64100</v>
      </c>
      <c r="F26" s="25"/>
      <c r="G26" s="24">
        <f>[3]Свод!$C$25</f>
        <v>5600</v>
      </c>
      <c r="H26" s="25">
        <f t="shared" ref="H26:H35" si="0">G26+E26</f>
        <v>69700</v>
      </c>
      <c r="I26" s="37">
        <v>3641015</v>
      </c>
      <c r="J26" s="26">
        <f t="shared" ref="J26:J36" si="1">H26+I26</f>
        <v>3710715</v>
      </c>
      <c r="K26" s="19"/>
      <c r="L26" s="27">
        <v>10600000</v>
      </c>
      <c r="M26" s="19">
        <f t="shared" ref="M26:M36" si="2">L26-J26</f>
        <v>6889285</v>
      </c>
      <c r="N26" s="19"/>
      <c r="O26" s="35">
        <v>61313746</v>
      </c>
      <c r="P26" s="32">
        <f>47929908+13383839+465130</f>
        <v>61778877</v>
      </c>
      <c r="Q26" s="33">
        <f t="shared" ref="Q26:Q36" si="3">P26-H26</f>
        <v>61709177</v>
      </c>
    </row>
    <row r="27" spans="1:17" ht="26.25" x14ac:dyDescent="0.25">
      <c r="A27" s="56">
        <v>2211</v>
      </c>
      <c r="B27" s="52" t="s">
        <v>4</v>
      </c>
      <c r="C27" s="23">
        <f>'[1]Свод обл'!$J$23</f>
        <v>85200</v>
      </c>
      <c r="D27" s="23">
        <f>'[2]СВ Кара-Суу'!$C$29</f>
        <v>35400</v>
      </c>
      <c r="E27" s="25">
        <f>D27+C27</f>
        <v>120600</v>
      </c>
      <c r="F27" s="25"/>
      <c r="G27" s="24">
        <f>[3]Свод!$C$26</f>
        <v>292200</v>
      </c>
      <c r="H27" s="25">
        <f>G27+E27</f>
        <v>412800</v>
      </c>
      <c r="I27" s="37">
        <v>2433700</v>
      </c>
      <c r="J27" s="26">
        <f t="shared" si="1"/>
        <v>2846500</v>
      </c>
      <c r="K27" s="19"/>
      <c r="L27" s="27">
        <v>4500000</v>
      </c>
      <c r="M27" s="19">
        <f t="shared" si="2"/>
        <v>1653500</v>
      </c>
      <c r="N27" s="19"/>
      <c r="O27" s="126">
        <v>209451777</v>
      </c>
      <c r="P27" s="32">
        <f>10157700+171000+3000000</f>
        <v>13328700</v>
      </c>
      <c r="Q27" s="33">
        <f t="shared" si="3"/>
        <v>12915900</v>
      </c>
    </row>
    <row r="28" spans="1:17" ht="16.5" customHeight="1" x14ac:dyDescent="0.25">
      <c r="A28" s="56">
        <v>2212</v>
      </c>
      <c r="B28" s="53" t="s">
        <v>17</v>
      </c>
      <c r="C28" s="23">
        <f>'[1]Свод обл'!$J$24</f>
        <v>0</v>
      </c>
      <c r="D28" s="23">
        <f>'[2]СВ Кара-Суу'!$C$30</f>
        <v>0</v>
      </c>
      <c r="E28" s="25">
        <f t="shared" ref="E28:E35" si="4">D28+C28</f>
        <v>0</v>
      </c>
      <c r="F28" s="25"/>
      <c r="G28" s="24">
        <f>[3]Свод!$C$27</f>
        <v>0</v>
      </c>
      <c r="H28" s="25">
        <f t="shared" si="0"/>
        <v>0</v>
      </c>
      <c r="I28" s="37">
        <v>786800</v>
      </c>
      <c r="J28" s="26">
        <f t="shared" si="1"/>
        <v>786800</v>
      </c>
      <c r="K28" s="19"/>
      <c r="L28" s="27">
        <v>8923700</v>
      </c>
      <c r="M28" s="19">
        <f t="shared" si="2"/>
        <v>8136900</v>
      </c>
      <c r="N28" s="19"/>
      <c r="O28" s="127"/>
      <c r="P28" s="32">
        <f>8453300+767000+200000</f>
        <v>9420300</v>
      </c>
      <c r="Q28" s="33">
        <f t="shared" si="3"/>
        <v>9420300</v>
      </c>
    </row>
    <row r="29" spans="1:17" ht="16.5" customHeight="1" x14ac:dyDescent="0.25">
      <c r="A29" s="56">
        <v>2213</v>
      </c>
      <c r="B29" s="53" t="s">
        <v>0</v>
      </c>
      <c r="C29" s="23">
        <f>'[1]Свод обл'!$J$25</f>
        <v>0</v>
      </c>
      <c r="D29" s="23">
        <f>'[2]СВ Кара-Суу'!$C$31</f>
        <v>0</v>
      </c>
      <c r="E29" s="25">
        <f t="shared" si="4"/>
        <v>0</v>
      </c>
      <c r="F29" s="25"/>
      <c r="G29" s="24">
        <f>[3]Свод!$C$28</f>
        <v>0</v>
      </c>
      <c r="H29" s="25">
        <f t="shared" si="0"/>
        <v>0</v>
      </c>
      <c r="I29" s="37">
        <v>865000</v>
      </c>
      <c r="J29" s="26">
        <f t="shared" si="1"/>
        <v>865000</v>
      </c>
      <c r="K29" s="19"/>
      <c r="L29" s="27">
        <v>6540000</v>
      </c>
      <c r="M29" s="19">
        <f t="shared" si="2"/>
        <v>5675000</v>
      </c>
      <c r="N29" s="19"/>
      <c r="O29" s="127"/>
      <c r="P29" s="32">
        <f>9897900+2100000-8997900</f>
        <v>3000000</v>
      </c>
      <c r="Q29" s="33">
        <f t="shared" si="3"/>
        <v>3000000</v>
      </c>
    </row>
    <row r="30" spans="1:17" ht="18.75" customHeight="1" x14ac:dyDescent="0.25">
      <c r="A30" s="56">
        <v>2214</v>
      </c>
      <c r="B30" s="53" t="s">
        <v>5</v>
      </c>
      <c r="C30" s="23">
        <f>'[1]Свод обл'!$J$26</f>
        <v>173100</v>
      </c>
      <c r="D30" s="23">
        <f>'[2]СВ Кара-Суу'!$C$32</f>
        <v>4500</v>
      </c>
      <c r="E30" s="25">
        <f>D30+C30</f>
        <v>177600</v>
      </c>
      <c r="F30" s="25"/>
      <c r="G30" s="24">
        <f>[3]Свод!$C$29</f>
        <v>0</v>
      </c>
      <c r="H30" s="25">
        <f t="shared" si="0"/>
        <v>177600</v>
      </c>
      <c r="I30" s="37">
        <v>1964400</v>
      </c>
      <c r="J30" s="26">
        <f t="shared" si="1"/>
        <v>2142000</v>
      </c>
      <c r="K30" s="19"/>
      <c r="L30" s="27">
        <v>8980000</v>
      </c>
      <c r="M30" s="19">
        <f t="shared" si="2"/>
        <v>6838000</v>
      </c>
      <c r="N30" s="19"/>
      <c r="O30" s="127"/>
      <c r="P30" s="32">
        <f>10131227+4355000+8997900+800000</f>
        <v>24284127</v>
      </c>
      <c r="Q30" s="33">
        <f t="shared" si="3"/>
        <v>24106527</v>
      </c>
    </row>
    <row r="31" spans="1:17" ht="18" customHeight="1" x14ac:dyDescent="0.25">
      <c r="A31" s="56">
        <v>2215</v>
      </c>
      <c r="B31" s="54" t="s">
        <v>9</v>
      </c>
      <c r="C31" s="23">
        <f>'[1]Свод обл'!$J$27</f>
        <v>81000</v>
      </c>
      <c r="D31" s="23">
        <f>'[2]СВ Кара-Суу'!$C$33</f>
        <v>28000</v>
      </c>
      <c r="E31" s="25">
        <f>D31+C31</f>
        <v>109000</v>
      </c>
      <c r="F31" s="25"/>
      <c r="G31" s="24">
        <f>[3]Свод!$C$30</f>
        <v>826400</v>
      </c>
      <c r="H31" s="25">
        <f t="shared" si="0"/>
        <v>935400</v>
      </c>
      <c r="I31" s="37">
        <v>20896910</v>
      </c>
      <c r="J31" s="26">
        <f t="shared" si="1"/>
        <v>21832310</v>
      </c>
      <c r="K31" s="19"/>
      <c r="L31" s="27">
        <v>78781000</v>
      </c>
      <c r="M31" s="19">
        <f t="shared" si="2"/>
        <v>56948690</v>
      </c>
      <c r="N31" s="19"/>
      <c r="O31" s="128"/>
      <c r="P31" s="32">
        <f>147204161+33804789-4037500-12752800+1500000</f>
        <v>165718650</v>
      </c>
      <c r="Q31" s="33">
        <f t="shared" si="3"/>
        <v>164783250</v>
      </c>
    </row>
    <row r="32" spans="1:17" ht="45" customHeight="1" x14ac:dyDescent="0.25">
      <c r="A32" s="56">
        <v>2222</v>
      </c>
      <c r="B32" s="55" t="s">
        <v>10</v>
      </c>
      <c r="C32" s="23">
        <f>'[1]Свод обл'!$J$28</f>
        <v>0</v>
      </c>
      <c r="D32" s="23">
        <v>0</v>
      </c>
      <c r="E32" s="25">
        <f t="shared" si="4"/>
        <v>0</v>
      </c>
      <c r="F32" s="25"/>
      <c r="G32" s="24">
        <f>[3]Свод!$C$31</f>
        <v>0</v>
      </c>
      <c r="H32" s="25">
        <f t="shared" si="0"/>
        <v>0</v>
      </c>
      <c r="I32" s="37">
        <v>1694531</v>
      </c>
      <c r="J32" s="26">
        <f t="shared" si="1"/>
        <v>1694531</v>
      </c>
      <c r="K32" s="19"/>
      <c r="L32" s="27">
        <v>51721000</v>
      </c>
      <c r="M32" s="19">
        <f t="shared" si="2"/>
        <v>50026469</v>
      </c>
      <c r="N32" s="19"/>
      <c r="O32" s="35">
        <v>23347100</v>
      </c>
      <c r="P32" s="32">
        <f>16741500+5305600+500000+800000</f>
        <v>23347100</v>
      </c>
      <c r="Q32" s="33">
        <f t="shared" si="3"/>
        <v>23347100</v>
      </c>
    </row>
    <row r="33" spans="1:17" ht="26.25" x14ac:dyDescent="0.25">
      <c r="A33" s="56">
        <v>2225</v>
      </c>
      <c r="B33" s="55" t="s">
        <v>12</v>
      </c>
      <c r="C33" s="23"/>
      <c r="D33" s="23"/>
      <c r="E33" s="25">
        <f t="shared" si="4"/>
        <v>0</v>
      </c>
      <c r="F33" s="25"/>
      <c r="G33" s="24">
        <v>0</v>
      </c>
      <c r="H33" s="25">
        <f t="shared" si="0"/>
        <v>0</v>
      </c>
      <c r="I33" s="37">
        <v>0</v>
      </c>
      <c r="J33" s="26">
        <f t="shared" si="1"/>
        <v>0</v>
      </c>
      <c r="K33" s="19"/>
      <c r="L33" s="27">
        <v>1533000</v>
      </c>
      <c r="M33" s="19">
        <f t="shared" si="2"/>
        <v>1533000</v>
      </c>
      <c r="N33" s="19"/>
      <c r="O33" s="35"/>
      <c r="P33" s="32"/>
      <c r="Q33" s="33">
        <f t="shared" si="3"/>
        <v>0</v>
      </c>
    </row>
    <row r="34" spans="1:17" x14ac:dyDescent="0.25">
      <c r="A34" s="56">
        <v>2231</v>
      </c>
      <c r="B34" s="55" t="s">
        <v>18</v>
      </c>
      <c r="C34" s="23"/>
      <c r="D34" s="23"/>
      <c r="E34" s="25">
        <f t="shared" si="4"/>
        <v>0</v>
      </c>
      <c r="F34" s="25"/>
      <c r="G34" s="24">
        <v>0</v>
      </c>
      <c r="H34" s="25">
        <f t="shared" si="0"/>
        <v>0</v>
      </c>
      <c r="I34" s="37">
        <v>0</v>
      </c>
      <c r="J34" s="26">
        <f t="shared" si="1"/>
        <v>0</v>
      </c>
      <c r="K34" s="19"/>
      <c r="L34" s="27"/>
      <c r="M34" s="19">
        <f t="shared" si="2"/>
        <v>0</v>
      </c>
      <c r="N34" s="19"/>
      <c r="O34" s="35">
        <v>1500000</v>
      </c>
      <c r="P34" s="32">
        <v>1500000</v>
      </c>
      <c r="Q34" s="33">
        <f t="shared" si="3"/>
        <v>1500000</v>
      </c>
    </row>
    <row r="35" spans="1:17" ht="26.25" x14ac:dyDescent="0.25">
      <c r="A35" s="56">
        <v>3112</v>
      </c>
      <c r="B35" s="55" t="s">
        <v>19</v>
      </c>
      <c r="C35" s="23"/>
      <c r="D35" s="23"/>
      <c r="E35" s="25">
        <f t="shared" si="4"/>
        <v>0</v>
      </c>
      <c r="F35" s="25"/>
      <c r="G35" s="24">
        <v>0</v>
      </c>
      <c r="H35" s="25">
        <f t="shared" si="0"/>
        <v>0</v>
      </c>
      <c r="I35" s="37">
        <v>0</v>
      </c>
      <c r="J35" s="26">
        <f t="shared" si="1"/>
        <v>0</v>
      </c>
      <c r="K35" s="19"/>
      <c r="L35" s="27"/>
      <c r="M35" s="19">
        <f t="shared" si="2"/>
        <v>0</v>
      </c>
      <c r="N35" s="19"/>
      <c r="O35" s="35">
        <v>12000000</v>
      </c>
      <c r="P35" s="32">
        <f>30000000+60472797-78472797</f>
        <v>12000000</v>
      </c>
      <c r="Q35" s="33">
        <f t="shared" si="3"/>
        <v>12000000</v>
      </c>
    </row>
    <row r="36" spans="1:17" ht="32.25" customHeight="1" x14ac:dyDescent="0.25">
      <c r="A36" s="82"/>
      <c r="B36" s="79" t="s">
        <v>8</v>
      </c>
      <c r="C36" s="80">
        <f>SUM(C25:C35)</f>
        <v>655800</v>
      </c>
      <c r="D36" s="80">
        <f>SUM(D25:D35)</f>
        <v>187500</v>
      </c>
      <c r="E36" s="81">
        <f>SUM(E25:E35)</f>
        <v>843300</v>
      </c>
      <c r="F36" s="81">
        <f t="shared" ref="F36:G36" si="5">SUM(F25:F35)</f>
        <v>0</v>
      </c>
      <c r="G36" s="81">
        <f t="shared" si="5"/>
        <v>1156700</v>
      </c>
      <c r="H36" s="81">
        <f>G36+E36</f>
        <v>2000000</v>
      </c>
      <c r="I36" s="38">
        <f>SUM(I25:I35)</f>
        <v>56872007</v>
      </c>
      <c r="J36" s="26">
        <f t="shared" si="1"/>
        <v>58872007</v>
      </c>
      <c r="K36" s="20"/>
      <c r="L36" s="28">
        <f>SUM(L25:L33)</f>
        <v>234430700</v>
      </c>
      <c r="M36" s="19">
        <f t="shared" si="2"/>
        <v>175558693</v>
      </c>
      <c r="N36" s="19"/>
      <c r="O36" s="36">
        <f>SUM(O25:O35)</f>
        <v>663054642</v>
      </c>
      <c r="P36" s="34">
        <f>SUM(P25:P35)</f>
        <v>672516173</v>
      </c>
      <c r="Q36" s="33">
        <f t="shared" si="3"/>
        <v>670516173</v>
      </c>
    </row>
    <row r="37" spans="1:17" s="46" customFormat="1" ht="27" customHeight="1" x14ac:dyDescent="0.25">
      <c r="A37" s="39"/>
      <c r="B37" s="125"/>
      <c r="C37" s="125"/>
      <c r="D37" s="125"/>
      <c r="E37" s="125"/>
      <c r="F37" s="125"/>
      <c r="G37" s="125"/>
      <c r="H37" s="41"/>
      <c r="I37" s="40"/>
      <c r="J37" s="40"/>
      <c r="K37" s="40"/>
      <c r="L37" s="42"/>
      <c r="M37" s="43"/>
      <c r="N37" s="43"/>
      <c r="O37" s="44"/>
      <c r="P37" s="45"/>
      <c r="Q37" s="45"/>
    </row>
    <row r="38" spans="1:17" s="46" customFormat="1" x14ac:dyDescent="0.25">
      <c r="A38" s="39"/>
      <c r="B38" s="115" t="s">
        <v>23</v>
      </c>
      <c r="C38" s="115"/>
      <c r="D38" s="115"/>
      <c r="E38" s="115"/>
      <c r="F38" s="115"/>
      <c r="G38" s="115"/>
      <c r="H38" s="115"/>
      <c r="I38" s="115"/>
      <c r="J38" s="115"/>
      <c r="K38" s="40"/>
      <c r="L38" s="42"/>
      <c r="M38" s="43"/>
      <c r="N38" s="43"/>
      <c r="O38" s="44"/>
      <c r="P38" s="45"/>
      <c r="Q38" s="45"/>
    </row>
    <row r="39" spans="1:17" x14ac:dyDescent="0.25">
      <c r="A39" s="11"/>
      <c r="B39" s="11"/>
      <c r="C39" s="12"/>
      <c r="D39" s="12"/>
      <c r="P39" s="21"/>
    </row>
    <row r="40" spans="1:17" x14ac:dyDescent="0.25">
      <c r="A40" s="11"/>
      <c r="B40" s="11"/>
      <c r="C40" s="12"/>
      <c r="D40" s="12"/>
      <c r="E40" s="21" t="e">
        <f>#REF!+#REF!+#REF!+D31+#REF!+#REF!+C31+#REF!</f>
        <v>#REF!</v>
      </c>
      <c r="L40" s="21"/>
    </row>
    <row r="41" spans="1:17" x14ac:dyDescent="0.25">
      <c r="A41" s="11"/>
      <c r="B41" s="57"/>
      <c r="C41" s="57"/>
      <c r="D41" s="57"/>
      <c r="E41" s="57"/>
      <c r="F41" s="57"/>
      <c r="G41" s="57"/>
      <c r="H41" s="58"/>
      <c r="I41" s="57"/>
      <c r="J41" s="57"/>
      <c r="L41" s="22"/>
    </row>
    <row r="42" spans="1:17" x14ac:dyDescent="0.25">
      <c r="A42" s="4"/>
      <c r="B42" s="115"/>
      <c r="C42" s="115"/>
      <c r="D42" s="115"/>
      <c r="E42" s="115"/>
      <c r="F42" s="115"/>
      <c r="G42" s="115"/>
      <c r="H42" s="115"/>
      <c r="I42" s="115"/>
      <c r="J42" s="115"/>
      <c r="L42" s="22"/>
      <c r="O42" s="21"/>
    </row>
    <row r="43" spans="1:17" x14ac:dyDescent="0.25">
      <c r="A43" s="4"/>
      <c r="B43" s="4"/>
      <c r="C43" s="4"/>
      <c r="D43" s="4"/>
    </row>
    <row r="45" spans="1:17" x14ac:dyDescent="0.25">
      <c r="B45" s="103"/>
      <c r="C45" s="103"/>
      <c r="D45" s="103"/>
      <c r="E45" s="103"/>
      <c r="F45" s="103"/>
      <c r="G45" s="103"/>
      <c r="H45" s="103"/>
      <c r="I45" s="103"/>
      <c r="J45" s="103"/>
    </row>
    <row r="46" spans="1:17" x14ac:dyDescent="0.25">
      <c r="B46" s="104"/>
      <c r="C46" s="104"/>
      <c r="D46" s="104"/>
      <c r="E46" s="104"/>
      <c r="F46" s="104"/>
      <c r="G46" s="104"/>
      <c r="H46" s="104"/>
      <c r="I46" s="104"/>
      <c r="J46" s="104"/>
    </row>
  </sheetData>
  <mergeCells count="30">
    <mergeCell ref="E2:G2"/>
    <mergeCell ref="P21:P24"/>
    <mergeCell ref="Q21:Q24"/>
    <mergeCell ref="O21:O24"/>
    <mergeCell ref="B42:J42"/>
    <mergeCell ref="N21:N24"/>
    <mergeCell ref="M21:M24"/>
    <mergeCell ref="L21:L24"/>
    <mergeCell ref="K21:K24"/>
    <mergeCell ref="H21:H24"/>
    <mergeCell ref="B37:G37"/>
    <mergeCell ref="O27:O31"/>
    <mergeCell ref="B38:J38"/>
    <mergeCell ref="B45:J45"/>
    <mergeCell ref="B46:J46"/>
    <mergeCell ref="J21:J24"/>
    <mergeCell ref="C23:C24"/>
    <mergeCell ref="D23:D24"/>
    <mergeCell ref="G21:G24"/>
    <mergeCell ref="F21:F24"/>
    <mergeCell ref="I21:I24"/>
    <mergeCell ref="A21:A24"/>
    <mergeCell ref="B21:B24"/>
    <mergeCell ref="C21:D22"/>
    <mergeCell ref="E21:E24"/>
    <mergeCell ref="B8:G8"/>
    <mergeCell ref="B10:G10"/>
    <mergeCell ref="B11:G11"/>
    <mergeCell ref="B12:G12"/>
    <mergeCell ref="B9:H9"/>
  </mergeCells>
  <pageMargins left="0.35433070866141736" right="0.15748031496062992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24"/>
  <sheetViews>
    <sheetView view="pageBreakPreview" zoomScale="60" zoomScaleNormal="100" workbookViewId="0">
      <selection activeCell="S25" sqref="S25"/>
    </sheetView>
  </sheetViews>
  <sheetFormatPr defaultColWidth="9.140625" defaultRowHeight="30" customHeight="1" x14ac:dyDescent="0.3"/>
  <cols>
    <col min="1" max="2" width="9.140625" style="61"/>
    <col min="3" max="3" width="16.28515625" style="61" customWidth="1"/>
    <col min="4" max="4" width="21.5703125" style="61" customWidth="1"/>
    <col min="5" max="5" width="16.5703125" style="61" customWidth="1"/>
    <col min="6" max="6" width="16.85546875" style="61" customWidth="1"/>
    <col min="7" max="7" width="21.42578125" style="61" customWidth="1"/>
    <col min="8" max="8" width="9.140625" style="61"/>
    <col min="9" max="9" width="16.7109375" style="61" customWidth="1"/>
    <col min="10" max="10" width="18.140625" style="61" customWidth="1"/>
    <col min="11" max="16384" width="9.140625" style="61"/>
  </cols>
  <sheetData>
    <row r="2" spans="3:13" ht="30" customHeight="1" x14ac:dyDescent="0.3">
      <c r="C2" s="64" t="s">
        <v>24</v>
      </c>
      <c r="D2" s="64"/>
      <c r="E2" s="64"/>
      <c r="F2" s="64"/>
      <c r="G2" s="64"/>
      <c r="H2" s="64"/>
      <c r="I2" s="64"/>
      <c r="J2" s="64"/>
    </row>
    <row r="3" spans="3:13" ht="30" customHeight="1" x14ac:dyDescent="0.3">
      <c r="C3" s="64" t="s">
        <v>25</v>
      </c>
      <c r="D3" s="64"/>
      <c r="E3" s="64"/>
      <c r="F3" s="76">
        <v>1300000</v>
      </c>
      <c r="G3" s="64"/>
      <c r="H3" s="64"/>
      <c r="I3" s="64"/>
      <c r="J3" s="64"/>
    </row>
    <row r="4" spans="3:13" ht="30" customHeight="1" x14ac:dyDescent="0.3">
      <c r="C4" s="64" t="s">
        <v>33</v>
      </c>
      <c r="D4" s="64"/>
      <c r="E4" s="64"/>
      <c r="F4" s="76">
        <v>2160000</v>
      </c>
      <c r="G4" s="64"/>
      <c r="H4" s="64"/>
      <c r="I4" s="64"/>
      <c r="J4" s="64"/>
    </row>
    <row r="5" spans="3:13" ht="30" customHeight="1" x14ac:dyDescent="0.3">
      <c r="C5" s="130" t="s">
        <v>30</v>
      </c>
      <c r="D5" s="130"/>
      <c r="E5" s="130"/>
      <c r="F5" s="130"/>
      <c r="G5" s="130"/>
      <c r="H5" s="130"/>
      <c r="I5" s="130"/>
      <c r="J5" s="130"/>
      <c r="K5" s="62"/>
      <c r="L5" s="62"/>
      <c r="M5" s="62"/>
    </row>
    <row r="6" spans="3:13" ht="30" customHeight="1" x14ac:dyDescent="0.3">
      <c r="C6" s="65" t="s">
        <v>31</v>
      </c>
      <c r="D6" s="65"/>
      <c r="E6" s="65"/>
      <c r="F6" s="65"/>
      <c r="G6" s="65"/>
      <c r="H6" s="65"/>
      <c r="I6" s="65"/>
      <c r="J6" s="66"/>
    </row>
    <row r="7" spans="3:13" ht="30" customHeight="1" x14ac:dyDescent="0.3">
      <c r="C7" s="129" t="s">
        <v>32</v>
      </c>
      <c r="D7" s="129"/>
      <c r="E7" s="129"/>
      <c r="F7" s="65"/>
      <c r="G7" s="65"/>
      <c r="H7" s="65"/>
      <c r="I7" s="65"/>
      <c r="J7" s="66"/>
    </row>
    <row r="8" spans="3:13" ht="30" customHeight="1" x14ac:dyDescent="0.3">
      <c r="C8" s="67"/>
      <c r="D8" s="67"/>
      <c r="E8" s="67"/>
      <c r="F8" s="65"/>
      <c r="G8" s="65"/>
      <c r="H8" s="65"/>
      <c r="I8" s="65"/>
      <c r="J8" s="66"/>
    </row>
    <row r="9" spans="3:13" ht="30" customHeight="1" x14ac:dyDescent="0.3">
      <c r="C9" s="68" t="s">
        <v>38</v>
      </c>
      <c r="D9" s="68"/>
      <c r="E9" s="69">
        <v>1516000</v>
      </c>
      <c r="F9" s="65" t="s">
        <v>43</v>
      </c>
      <c r="G9" s="65"/>
      <c r="H9" s="65"/>
      <c r="I9" s="65"/>
      <c r="J9" s="70"/>
    </row>
    <row r="10" spans="3:13" ht="30" customHeight="1" x14ac:dyDescent="0.3">
      <c r="C10" s="68"/>
      <c r="D10" s="68"/>
      <c r="E10" s="69"/>
      <c r="F10" s="65"/>
      <c r="G10" s="65"/>
      <c r="H10" s="65"/>
      <c r="I10" s="65"/>
      <c r="J10" s="70"/>
    </row>
    <row r="11" spans="3:13" ht="30" customHeight="1" x14ac:dyDescent="0.3">
      <c r="C11" s="67"/>
      <c r="D11" s="67"/>
      <c r="E11" s="69"/>
      <c r="F11" s="65"/>
      <c r="G11" s="65"/>
      <c r="H11" s="65"/>
      <c r="I11" s="65"/>
      <c r="J11" s="70"/>
    </row>
    <row r="12" spans="3:13" ht="36.75" customHeight="1" x14ac:dyDescent="0.3">
      <c r="C12" s="132" t="s">
        <v>41</v>
      </c>
      <c r="D12" s="132"/>
      <c r="E12" s="133"/>
      <c r="F12" s="133"/>
      <c r="G12" s="133"/>
      <c r="H12" s="70"/>
      <c r="I12" s="70"/>
      <c r="J12" s="70"/>
      <c r="K12" s="63"/>
    </row>
    <row r="13" spans="3:13" ht="33.75" customHeight="1" x14ac:dyDescent="0.3">
      <c r="C13" s="132" t="s">
        <v>42</v>
      </c>
      <c r="D13" s="132"/>
      <c r="E13" s="132"/>
      <c r="F13" s="78">
        <v>58567100</v>
      </c>
      <c r="G13" s="71"/>
      <c r="H13" s="71"/>
      <c r="I13" s="71"/>
      <c r="J13" s="72"/>
      <c r="K13" s="63"/>
    </row>
    <row r="14" spans="3:13" ht="24" customHeight="1" x14ac:dyDescent="0.3">
      <c r="C14" s="134" t="s">
        <v>37</v>
      </c>
      <c r="D14" s="134"/>
      <c r="E14" s="134"/>
      <c r="F14" s="77">
        <v>923000</v>
      </c>
      <c r="G14" s="71"/>
      <c r="H14" s="71"/>
      <c r="I14" s="71"/>
      <c r="J14" s="72"/>
      <c r="K14" s="63"/>
    </row>
    <row r="15" spans="3:13" ht="30" customHeight="1" x14ac:dyDescent="0.3">
      <c r="C15" s="132" t="s">
        <v>34</v>
      </c>
      <c r="D15" s="132"/>
      <c r="E15" s="71"/>
      <c r="F15" s="78">
        <v>9576000</v>
      </c>
      <c r="G15" s="71"/>
      <c r="H15" s="71"/>
      <c r="I15" s="71"/>
      <c r="J15" s="72"/>
      <c r="K15" s="63"/>
    </row>
    <row r="16" spans="3:13" ht="39.75" customHeight="1" x14ac:dyDescent="0.3">
      <c r="C16" s="130" t="s">
        <v>35</v>
      </c>
      <c r="D16" s="130"/>
      <c r="E16" s="130"/>
      <c r="F16" s="130"/>
      <c r="G16" s="130"/>
      <c r="H16" s="130"/>
      <c r="I16" s="130"/>
      <c r="J16" s="130"/>
      <c r="K16" s="63"/>
    </row>
    <row r="17" spans="3:11" ht="30" customHeight="1" x14ac:dyDescent="0.3">
      <c r="C17" s="65" t="s">
        <v>36</v>
      </c>
      <c r="D17" s="65"/>
      <c r="E17" s="65"/>
      <c r="F17" s="65"/>
      <c r="G17" s="65"/>
      <c r="H17" s="65"/>
      <c r="I17" s="65"/>
      <c r="J17" s="66"/>
      <c r="K17" s="63"/>
    </row>
    <row r="18" spans="3:11" ht="30" customHeight="1" x14ac:dyDescent="0.3">
      <c r="C18" s="129" t="s">
        <v>44</v>
      </c>
      <c r="D18" s="129"/>
      <c r="E18" s="129"/>
      <c r="F18" s="65"/>
      <c r="G18" s="65"/>
      <c r="H18" s="65"/>
      <c r="I18" s="65"/>
      <c r="J18" s="66"/>
      <c r="K18" s="63"/>
    </row>
    <row r="19" spans="3:11" ht="52.5" customHeight="1" x14ac:dyDescent="0.3">
      <c r="C19" s="131" t="s">
        <v>46</v>
      </c>
      <c r="D19" s="131"/>
      <c r="E19" s="131"/>
      <c r="F19" s="131"/>
      <c r="G19" s="131"/>
      <c r="H19" s="131"/>
      <c r="I19" s="131"/>
      <c r="J19" s="131"/>
      <c r="K19" s="63"/>
    </row>
    <row r="20" spans="3:11" ht="30" customHeight="1" x14ac:dyDescent="0.3">
      <c r="C20" s="70"/>
      <c r="D20" s="70"/>
      <c r="E20" s="70"/>
      <c r="F20" s="73"/>
      <c r="G20" s="65"/>
      <c r="H20" s="65"/>
      <c r="I20" s="65"/>
      <c r="J20" s="70"/>
    </row>
    <row r="21" spans="3:11" ht="30" customHeight="1" x14ac:dyDescent="0.3">
      <c r="C21" s="68" t="s">
        <v>39</v>
      </c>
      <c r="D21" s="68"/>
      <c r="E21" s="69">
        <v>69066100</v>
      </c>
      <c r="F21" s="65" t="s">
        <v>45</v>
      </c>
      <c r="G21" s="65"/>
      <c r="H21" s="65"/>
      <c r="I21" s="65"/>
      <c r="J21" s="70"/>
    </row>
    <row r="22" spans="3:11" ht="30" customHeight="1" x14ac:dyDescent="0.3">
      <c r="C22" s="67"/>
      <c r="D22" s="67"/>
      <c r="E22" s="69"/>
      <c r="F22" s="65"/>
      <c r="G22" s="65"/>
      <c r="H22" s="65"/>
      <c r="I22" s="65"/>
      <c r="J22" s="70"/>
    </row>
    <row r="23" spans="3:11" ht="30" customHeight="1" x14ac:dyDescent="0.3">
      <c r="C23" s="70"/>
      <c r="D23" s="70"/>
      <c r="E23" s="70"/>
      <c r="F23" s="70"/>
      <c r="G23" s="70"/>
      <c r="H23" s="70"/>
      <c r="I23" s="70"/>
      <c r="J23" s="70"/>
    </row>
    <row r="24" spans="3:11" ht="30" customHeight="1" x14ac:dyDescent="0.3">
      <c r="C24" s="74" t="s">
        <v>40</v>
      </c>
      <c r="D24" s="74"/>
      <c r="E24" s="74"/>
      <c r="F24" s="75">
        <v>70582100</v>
      </c>
      <c r="H24" s="70"/>
      <c r="I24" s="70"/>
      <c r="J24" s="70"/>
    </row>
  </sheetData>
  <mergeCells count="10">
    <mergeCell ref="C18:E18"/>
    <mergeCell ref="C16:J16"/>
    <mergeCell ref="C19:J19"/>
    <mergeCell ref="C5:J5"/>
    <mergeCell ref="C12:D12"/>
    <mergeCell ref="E12:G12"/>
    <mergeCell ref="C15:D15"/>
    <mergeCell ref="C13:E13"/>
    <mergeCell ref="C7:E7"/>
    <mergeCell ref="C14:E14"/>
  </mergeCells>
  <pageMargins left="0.31496062992125984" right="0.31496062992125984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</vt:lpstr>
      <vt:lpstr>Лист1</vt:lpstr>
      <vt:lpstr>Лист1!Область_печати</vt:lpstr>
      <vt:lpstr>СВОД!Область_печати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2021-09-29T10:24:22Z</cp:lastPrinted>
  <dcterms:created xsi:type="dcterms:W3CDTF">2012-04-11T03:51:06Z</dcterms:created>
  <dcterms:modified xsi:type="dcterms:W3CDTF">2021-10-11T09:19:59Z</dcterms:modified>
</cp:coreProperties>
</file>