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44.76\общая папка орг отдел\Выборы МК ноябрь 2024 года\анализ по избранным депутатам\"/>
    </mc:Choice>
  </mc:AlternateContent>
  <bookViews>
    <workbookView xWindow="0" yWindow="0" windowWidth="28800" windowHeight="11730"/>
  </bookViews>
  <sheets>
    <sheet name="состав ГК" sheetId="1" r:id="rId1"/>
  </sheets>
  <definedNames>
    <definedName name="_xlnm.Print_Titles" localSheetId="0">'состав ГК'!$2:$3</definedName>
  </definedNames>
  <calcPr calcId="162913"/>
  <extLst>
    <ext uri="GoogleSheetsCustomDataVersion2">
      <go:sheetsCustomData xmlns:go="http://customooxmlschemas.google.com/" r:id="rId5" roundtripDataChecksum="aOEUEs/NLIag084JFOQGznK6u5n4jIYmdvaMfHZgw90="/>
    </ext>
  </extLst>
</workbook>
</file>

<file path=xl/calcChain.xml><?xml version="1.0" encoding="utf-8"?>
<calcChain xmlns="http://schemas.openxmlformats.org/spreadsheetml/2006/main">
  <c r="I233" i="1" l="1"/>
  <c r="I232" i="1"/>
  <c r="I230" i="1"/>
  <c r="I229" i="1"/>
  <c r="I228" i="1"/>
  <c r="H227" i="1"/>
  <c r="H226" i="1" s="1"/>
  <c r="G227" i="1"/>
  <c r="G226" i="1" s="1"/>
  <c r="F227" i="1"/>
  <c r="F226" i="1" s="1"/>
  <c r="E227" i="1"/>
  <c r="C227" i="1"/>
  <c r="C226" i="1" s="1"/>
  <c r="E226" i="1"/>
  <c r="D226" i="1"/>
  <c r="I225" i="1"/>
  <c r="I224" i="1"/>
  <c r="I222" i="1"/>
  <c r="I221" i="1"/>
  <c r="I220" i="1"/>
  <c r="H219" i="1"/>
  <c r="G219" i="1"/>
  <c r="F219" i="1"/>
  <c r="D219" i="1"/>
  <c r="E219" i="1" s="1"/>
  <c r="E218" i="1" s="1"/>
  <c r="C219" i="1"/>
  <c r="I218" i="1"/>
  <c r="I217" i="1"/>
  <c r="I216" i="1"/>
  <c r="I215" i="1"/>
  <c r="I214" i="1"/>
  <c r="I213" i="1"/>
  <c r="H212" i="1"/>
  <c r="G212" i="1"/>
  <c r="F212" i="1"/>
  <c r="F194" i="1" s="1"/>
  <c r="E212" i="1"/>
  <c r="C212" i="1"/>
  <c r="I210" i="1"/>
  <c r="I209" i="1"/>
  <c r="I208" i="1"/>
  <c r="I207" i="1"/>
  <c r="I206" i="1"/>
  <c r="I205" i="1"/>
  <c r="I204" i="1"/>
  <c r="E204" i="1"/>
  <c r="C204" i="1"/>
  <c r="I202" i="1"/>
  <c r="I201" i="1"/>
  <c r="I200" i="1"/>
  <c r="I199" i="1"/>
  <c r="I198" i="1"/>
  <c r="I197" i="1"/>
  <c r="I196" i="1"/>
  <c r="H195" i="1"/>
  <c r="I195" i="1" s="1"/>
  <c r="G195" i="1"/>
  <c r="E195" i="1"/>
  <c r="C195" i="1"/>
  <c r="D194" i="1"/>
  <c r="I193" i="1"/>
  <c r="I192" i="1"/>
  <c r="I191" i="1"/>
  <c r="I190" i="1"/>
  <c r="E190" i="1"/>
  <c r="I189" i="1"/>
  <c r="I188" i="1"/>
  <c r="I187" i="1"/>
  <c r="I186" i="1"/>
  <c r="E186" i="1"/>
  <c r="I185" i="1"/>
  <c r="I184" i="1"/>
  <c r="I183" i="1"/>
  <c r="I182" i="1"/>
  <c r="I181" i="1"/>
  <c r="I180" i="1"/>
  <c r="I179" i="1"/>
  <c r="E179" i="1"/>
  <c r="I178" i="1"/>
  <c r="I177" i="1"/>
  <c r="I176" i="1"/>
  <c r="I174" i="1"/>
  <c r="I173" i="1"/>
  <c r="I172" i="1"/>
  <c r="E172" i="1"/>
  <c r="I171" i="1"/>
  <c r="I170" i="1"/>
  <c r="I169" i="1"/>
  <c r="I168" i="1"/>
  <c r="E168" i="1"/>
  <c r="I167" i="1"/>
  <c r="I166" i="1"/>
  <c r="I165" i="1"/>
  <c r="I164" i="1"/>
  <c r="I163" i="1"/>
  <c r="I162" i="1"/>
  <c r="E162" i="1"/>
  <c r="I161" i="1"/>
  <c r="I158" i="1"/>
  <c r="I157" i="1"/>
  <c r="I155" i="1"/>
  <c r="I153" i="1"/>
  <c r="I152" i="1"/>
  <c r="E152" i="1"/>
  <c r="I151" i="1"/>
  <c r="I150" i="1"/>
  <c r="I149" i="1"/>
  <c r="I148" i="1"/>
  <c r="I147" i="1"/>
  <c r="I146" i="1"/>
  <c r="I145" i="1"/>
  <c r="I144" i="1"/>
  <c r="I143" i="1"/>
  <c r="I142" i="1"/>
  <c r="D142" i="1"/>
  <c r="E142" i="1" s="1"/>
  <c r="I141" i="1"/>
  <c r="I140" i="1"/>
  <c r="I139" i="1"/>
  <c r="I138" i="1"/>
  <c r="I137" i="1"/>
  <c r="D137" i="1"/>
  <c r="I136" i="1"/>
  <c r="I135" i="1"/>
  <c r="I134" i="1"/>
  <c r="I133" i="1"/>
  <c r="E133" i="1"/>
  <c r="H132" i="1"/>
  <c r="I132" i="1" s="1"/>
  <c r="G132" i="1"/>
  <c r="F132" i="1"/>
  <c r="C132" i="1"/>
  <c r="I131" i="1"/>
  <c r="I130" i="1"/>
  <c r="I129" i="1"/>
  <c r="H128" i="1"/>
  <c r="G128" i="1"/>
  <c r="F128" i="1"/>
  <c r="I127" i="1"/>
  <c r="I126" i="1"/>
  <c r="I125" i="1"/>
  <c r="I124" i="1"/>
  <c r="I123" i="1"/>
  <c r="I122" i="1"/>
  <c r="H121" i="1"/>
  <c r="I121" i="1" s="1"/>
  <c r="G121" i="1"/>
  <c r="F121" i="1"/>
  <c r="I120" i="1"/>
  <c r="I119" i="1"/>
  <c r="I118" i="1"/>
  <c r="I117" i="1"/>
  <c r="I116" i="1"/>
  <c r="I115" i="1"/>
  <c r="I114" i="1"/>
  <c r="I113" i="1"/>
  <c r="H112" i="1"/>
  <c r="G112" i="1"/>
  <c r="F112" i="1"/>
  <c r="I111" i="1"/>
  <c r="I110" i="1"/>
  <c r="I109" i="1"/>
  <c r="I108" i="1"/>
  <c r="I107" i="1"/>
  <c r="H106" i="1"/>
  <c r="G106" i="1"/>
  <c r="F106" i="1"/>
  <c r="I105" i="1"/>
  <c r="I104" i="1"/>
  <c r="I103" i="1"/>
  <c r="I102" i="1"/>
  <c r="I101" i="1"/>
  <c r="I100" i="1"/>
  <c r="I99" i="1"/>
  <c r="I98" i="1"/>
  <c r="H97" i="1"/>
  <c r="G97" i="1"/>
  <c r="F97" i="1"/>
  <c r="I96" i="1"/>
  <c r="I95" i="1"/>
  <c r="I94" i="1"/>
  <c r="I93" i="1"/>
  <c r="I92" i="1"/>
  <c r="H91" i="1"/>
  <c r="G91" i="1"/>
  <c r="F91" i="1"/>
  <c r="C90" i="1"/>
  <c r="I89" i="1"/>
  <c r="I88" i="1"/>
  <c r="I87" i="1"/>
  <c r="I86" i="1"/>
  <c r="H85" i="1"/>
  <c r="G85" i="1"/>
  <c r="F85" i="1"/>
  <c r="E85" i="1"/>
  <c r="C85" i="1"/>
  <c r="I84" i="1"/>
  <c r="I83" i="1"/>
  <c r="I82" i="1"/>
  <c r="H80" i="1"/>
  <c r="G80" i="1"/>
  <c r="G73" i="1" s="1"/>
  <c r="F80" i="1"/>
  <c r="E80" i="1"/>
  <c r="C80" i="1"/>
  <c r="I79" i="1"/>
  <c r="I77" i="1"/>
  <c r="I76" i="1"/>
  <c r="I75" i="1"/>
  <c r="I74" i="1"/>
  <c r="E74" i="1"/>
  <c r="D73" i="1"/>
  <c r="I72" i="1"/>
  <c r="I71" i="1"/>
  <c r="I70" i="1"/>
  <c r="I69" i="1"/>
  <c r="I68" i="1"/>
  <c r="I67" i="1"/>
  <c r="I66" i="1"/>
  <c r="E66" i="1"/>
  <c r="I65" i="1"/>
  <c r="I64" i="1"/>
  <c r="I63" i="1"/>
  <c r="I62" i="1"/>
  <c r="I61" i="1"/>
  <c r="E61" i="1"/>
  <c r="I60" i="1"/>
  <c r="I58" i="1"/>
  <c r="I57" i="1"/>
  <c r="I56" i="1"/>
  <c r="H55" i="1"/>
  <c r="G55" i="1"/>
  <c r="F55" i="1"/>
  <c r="E55" i="1"/>
  <c r="C55" i="1"/>
  <c r="I54" i="1"/>
  <c r="I53" i="1"/>
  <c r="I52" i="1"/>
  <c r="I50" i="1"/>
  <c r="I49" i="1"/>
  <c r="I47" i="1"/>
  <c r="I45" i="1"/>
  <c r="E45" i="1"/>
  <c r="I44" i="1"/>
  <c r="I43" i="1"/>
  <c r="I42" i="1"/>
  <c r="I41" i="1"/>
  <c r="I40" i="1"/>
  <c r="I39" i="1"/>
  <c r="I38" i="1"/>
  <c r="E37" i="1"/>
  <c r="I34" i="1"/>
  <c r="I33" i="1"/>
  <c r="I32" i="1"/>
  <c r="I31" i="1"/>
  <c r="I30" i="1"/>
  <c r="I29" i="1"/>
  <c r="E27" i="1"/>
  <c r="I26" i="1"/>
  <c r="I24" i="1"/>
  <c r="I23" i="1"/>
  <c r="I22" i="1"/>
  <c r="H21" i="1"/>
  <c r="G21" i="1"/>
  <c r="F21" i="1"/>
  <c r="F20" i="1" s="1"/>
  <c r="E21" i="1"/>
  <c r="C21" i="1"/>
  <c r="D20" i="1"/>
  <c r="I19" i="1"/>
  <c r="I18" i="1"/>
  <c r="I17" i="1"/>
  <c r="I16" i="1"/>
  <c r="I15" i="1"/>
  <c r="I14" i="1"/>
  <c r="E14" i="1"/>
  <c r="H11" i="1"/>
  <c r="I11" i="1" s="1"/>
  <c r="H10" i="1"/>
  <c r="I10" i="1" s="1"/>
  <c r="H9" i="1"/>
  <c r="I9" i="1" s="1"/>
  <c r="H8" i="1"/>
  <c r="I8" i="1" s="1"/>
  <c r="H7" i="1"/>
  <c r="I7" i="1" s="1"/>
  <c r="G6" i="1"/>
  <c r="F6" i="1"/>
  <c r="D6" i="1"/>
  <c r="E6" i="1" s="1"/>
  <c r="I85" i="1" l="1"/>
  <c r="I226" i="1"/>
  <c r="G194" i="1"/>
  <c r="H6" i="1"/>
  <c r="C20" i="1"/>
  <c r="C4" i="1" s="1"/>
  <c r="H20" i="1"/>
  <c r="I20" i="1" s="1"/>
  <c r="I128" i="1"/>
  <c r="H90" i="1"/>
  <c r="I106" i="1"/>
  <c r="D132" i="1"/>
  <c r="I37" i="1"/>
  <c r="C73" i="1"/>
  <c r="G90" i="1"/>
  <c r="H73" i="1"/>
  <c r="I91" i="1"/>
  <c r="F73" i="1"/>
  <c r="F90" i="1"/>
  <c r="I112" i="1"/>
  <c r="C194" i="1"/>
  <c r="I212" i="1"/>
  <c r="D218" i="1"/>
  <c r="D4" i="1" s="1"/>
  <c r="I227" i="1"/>
  <c r="G20" i="1"/>
  <c r="I27" i="1"/>
  <c r="I55" i="1"/>
  <c r="I80" i="1"/>
  <c r="I97" i="1"/>
  <c r="I219" i="1"/>
  <c r="I6" i="1"/>
  <c r="I21" i="1"/>
  <c r="E137" i="1"/>
  <c r="H194" i="1"/>
  <c r="I194" i="1" s="1"/>
  <c r="F4" i="1" l="1"/>
  <c r="G4" i="1"/>
  <c r="I90" i="1"/>
  <c r="I73" i="1"/>
  <c r="H4" i="1"/>
  <c r="I4" i="1" s="1"/>
</calcChain>
</file>

<file path=xl/sharedStrings.xml><?xml version="1.0" encoding="utf-8"?>
<sst xmlns="http://schemas.openxmlformats.org/spreadsheetml/2006/main" count="260" uniqueCount="131">
  <si>
    <t>№</t>
  </si>
  <si>
    <t>муж</t>
  </si>
  <si>
    <t>жен</t>
  </si>
  <si>
    <t>%</t>
  </si>
  <si>
    <t>кол-во участвоваших на выборах кандидатов</t>
  </si>
  <si>
    <t>кол-во полученных голосов</t>
  </si>
  <si>
    <t>из них:</t>
  </si>
  <si>
    <t>"Адилет"</t>
  </si>
  <si>
    <t>"Жаңы Күч" "Новая сила"</t>
  </si>
  <si>
    <t>"Ынтымак"</t>
  </si>
  <si>
    <t>"Эмгек"</t>
  </si>
  <si>
    <t>"Эл Үмүтү"</t>
  </si>
  <si>
    <t>"Уулу Журт"</t>
  </si>
  <si>
    <t>не набрали 5% барьер</t>
  </si>
  <si>
    <t>"Жаңы Кыргызстан"</t>
  </si>
  <si>
    <t>"Мурас"</t>
  </si>
  <si>
    <t>"Бир Бол"</t>
  </si>
  <si>
    <t>"Милдет"</t>
  </si>
  <si>
    <t>"Эл биримдиги"</t>
  </si>
  <si>
    <t>"Жаны Кыргызстан"</t>
  </si>
  <si>
    <t>"Ыйман Нуру"</t>
  </si>
  <si>
    <t>"Социал Демократ"</t>
  </si>
  <si>
    <t>"Калк Ынтымагы"</t>
  </si>
  <si>
    <t>"Ишеним"</t>
  </si>
  <si>
    <t>"Эл Умуту"</t>
  </si>
  <si>
    <t>"Бирге-Вместе"</t>
  </si>
  <si>
    <t>"Ордо"</t>
  </si>
  <si>
    <t>"Замандаш"</t>
  </si>
  <si>
    <t>"Социал-демократы"</t>
  </si>
  <si>
    <t>8.45</t>
  </si>
  <si>
    <t>"Патриот Ынтымагы"</t>
  </si>
  <si>
    <t xml:space="preserve"> "Ордо"</t>
  </si>
  <si>
    <t>"Партия коммунистов"</t>
  </si>
  <si>
    <t>"Эл Аман"</t>
  </si>
  <si>
    <t>"Социал демократы"</t>
  </si>
  <si>
    <t xml:space="preserve">"Бирге Вместе" </t>
  </si>
  <si>
    <t>Эл Биримдиги</t>
  </si>
  <si>
    <t>"Эл Биримдиги"</t>
  </si>
  <si>
    <t>"Мекендеш"</t>
  </si>
  <si>
    <t>"Жаны-Кыргызстан"</t>
  </si>
  <si>
    <t>"Жаңы  Кыргызстан"</t>
  </si>
  <si>
    <t>"Ала-Тоо-кыргыз жери"</t>
  </si>
  <si>
    <t>Ынтымак</t>
  </si>
  <si>
    <t>Ыйман-Нуру</t>
  </si>
  <si>
    <t>“Жаны Кыргызстан”</t>
  </si>
  <si>
    <t>“Ынтымак”</t>
  </si>
  <si>
    <t>Мекендеш</t>
  </si>
  <si>
    <t>"Эл үмүтү"</t>
  </si>
  <si>
    <t>"НДПК"</t>
  </si>
  <si>
    <t>"Таза Коом"</t>
  </si>
  <si>
    <t>"Таза коом"</t>
  </si>
  <si>
    <t>"Жаны Доор"</t>
  </si>
  <si>
    <t>"Элдик Кыймыл"</t>
  </si>
  <si>
    <t>"Жаштар"</t>
  </si>
  <si>
    <t xml:space="preserve">"Эркин Эл" </t>
  </si>
  <si>
    <t>"Бирге Вместе"</t>
  </si>
  <si>
    <t>"Энергетик"</t>
  </si>
  <si>
    <t xml:space="preserve">"Ишеним" </t>
  </si>
  <si>
    <t>"Биздин Келечек"</t>
  </si>
  <si>
    <t>"Ата-Мекен"</t>
  </si>
  <si>
    <t>"Бүтүн Кыргызстан"</t>
  </si>
  <si>
    <t>31.43</t>
  </si>
  <si>
    <t>"Ак-Нур-Келечек"</t>
  </si>
  <si>
    <t>21.34</t>
  </si>
  <si>
    <t xml:space="preserve">"Жаны Кыргызстан" </t>
  </si>
  <si>
    <t>"Энергетиктердин"</t>
  </si>
  <si>
    <t>"Таза-Булак"</t>
  </si>
  <si>
    <t xml:space="preserve">Жаны Кыргызстан </t>
  </si>
  <si>
    <t>29.34</t>
  </si>
  <si>
    <t xml:space="preserve"> "Эл Умуту"</t>
  </si>
  <si>
    <t xml:space="preserve">"Ынтымак" </t>
  </si>
  <si>
    <t xml:space="preserve">"Социал демократ" </t>
  </si>
  <si>
    <t>"Адилеттуу Кыргызстан"</t>
  </si>
  <si>
    <t>"Улуу Кыргызстан"</t>
  </si>
  <si>
    <t>"Ыйман  Нуру"</t>
  </si>
  <si>
    <t>"Эл Үмүтү "</t>
  </si>
  <si>
    <t>"Социал Демократы"</t>
  </si>
  <si>
    <t>14.72</t>
  </si>
  <si>
    <t>"Социал-демократтар"</t>
  </si>
  <si>
    <t>1.90</t>
  </si>
  <si>
    <t>"Аманат"</t>
  </si>
  <si>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 xml:space="preserve">Тынчтык" </t>
    </r>
  </si>
  <si>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Жаны Кыргызстан"</t>
    </r>
  </si>
  <si>
    <t>Бишкекский г/к - 6/5</t>
  </si>
  <si>
    <t>кол-во мандатов</t>
  </si>
  <si>
    <t>наименование партии</t>
  </si>
  <si>
    <t>Ошский г/к - 5/5</t>
  </si>
  <si>
    <t>Кантский г/к - 9/6</t>
  </si>
  <si>
    <t>Кеминский г/к - 7/7</t>
  </si>
  <si>
    <t>Кара-Балтинский г/к - 9/6</t>
  </si>
  <si>
    <t>Шопоковский г/к - 5/4</t>
  </si>
  <si>
    <t>Орловский г/к - 4/4</t>
  </si>
  <si>
    <t>Каиндинский г/к - 6/6</t>
  </si>
  <si>
    <t>Ошская область: 12/12</t>
  </si>
  <si>
    <t>Узгенский г/к - 4/4</t>
  </si>
  <si>
    <t>Ноокатский г/к - 4/4</t>
  </si>
  <si>
    <t>Кара-Суйский г/к - 4/4</t>
  </si>
  <si>
    <t>Баткенская область: - 35/35</t>
  </si>
  <si>
    <t>Баткенский г/к - 5/5</t>
  </si>
  <si>
    <t>Раззаковский г/к - 8/8</t>
  </si>
  <si>
    <t>Кызыл-Кийский г/к - 5/5</t>
  </si>
  <si>
    <t>Сулюктинский г/к - 8/8</t>
  </si>
  <si>
    <t>Кадамжайский г/к - 6/6</t>
  </si>
  <si>
    <t>Айдаркенский г/к -3/3</t>
  </si>
  <si>
    <t>Жалал-Абадская обл.: 51/50</t>
  </si>
  <si>
    <t>Жалал-Абадский г/к - 3/3</t>
  </si>
  <si>
    <t>Таш-Кумырский г/к - 4/4</t>
  </si>
  <si>
    <t>Токтогульский г/к - 9/9</t>
  </si>
  <si>
    <t>Базар-Коргонский г/к - 9/8</t>
  </si>
  <si>
    <t>Кербенский г/к - 5/5</t>
  </si>
  <si>
    <t>Кок-Жангакский г/к - 3/3</t>
  </si>
  <si>
    <t>Шамалдуу-Сайский г/к - 6/6</t>
  </si>
  <si>
    <t>Кара-Кульский г/к - 6/6</t>
  </si>
  <si>
    <t>Кочкор-Атинский г/к - 3/3</t>
  </si>
  <si>
    <t>Майлуу-Суйский г/к - 3/3</t>
  </si>
  <si>
    <t>Иссык-Кульская обл. - 20/18</t>
  </si>
  <si>
    <t>Балыкчинский г/к - 8/7</t>
  </si>
  <si>
    <t>Чолпон-Атинский г/к - 6/6</t>
  </si>
  <si>
    <t>Каракольский г/к - 5/5</t>
  </si>
  <si>
    <t>Нарынская область: 6/5</t>
  </si>
  <si>
    <t>Нарынский г/к - 6/5</t>
  </si>
  <si>
    <r>
      <t xml:space="preserve">"Социал-Демократ" </t>
    </r>
    <r>
      <rPr>
        <i/>
        <sz val="12"/>
        <color theme="1"/>
        <rFont val="Times New Roman"/>
        <family val="1"/>
        <charset val="204"/>
      </rPr>
      <t>(отменена регистрация)</t>
    </r>
  </si>
  <si>
    <r>
      <t xml:space="preserve">"Социал-Демократ" </t>
    </r>
    <r>
      <rPr>
        <i/>
        <sz val="12"/>
        <color theme="1"/>
        <rFont val="Times New Roman"/>
        <family val="1"/>
        <charset val="204"/>
      </rPr>
      <t>(отказ от участия)</t>
    </r>
  </si>
  <si>
    <r>
      <t xml:space="preserve">"Эмгек партиясы" </t>
    </r>
    <r>
      <rPr>
        <i/>
        <sz val="12"/>
        <color theme="1"/>
        <rFont val="Times New Roman"/>
        <family val="1"/>
        <charset val="204"/>
      </rPr>
      <t>(отказ от участия)</t>
    </r>
  </si>
  <si>
    <t xml:space="preserve"> Информация о составе городских кенешей, 17.11.2024 года</t>
  </si>
  <si>
    <t>Токмокский г/к - 5/4</t>
  </si>
  <si>
    <t>Чуйская область: 45/37</t>
  </si>
  <si>
    <t>Таласский г/к - 6/5</t>
  </si>
  <si>
    <t>Таласская область: 6/5</t>
  </si>
  <si>
    <t>всего по республике: 185/172</t>
  </si>
  <si>
    <t>в 24 городах все партии набрали 5 и более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</si>
</sst>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\.m"/>
  </numFmts>
  <fonts count="8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BDD6EE"/>
        <bgColor rgb="FFBDD6EE"/>
      </patternFill>
    </fill>
    <fill>
      <patternFill patternType="solid">
        <fgColor theme="0" tint="-4.9989318521683403E-2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3" fillId="0" borderId="0" xfId="0" applyFont="1" applyAlignment="1"/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2" fontId="4" fillId="2" borderId="8" xfId="0" applyNumberFormat="1" applyFont="1" applyFill="1" applyBorder="1" applyAlignment="1">
      <alignment horizontal="center" vertical="top" wrapText="1"/>
    </xf>
    <xf numFmtId="1" fontId="4" fillId="2" borderId="8" xfId="0" applyNumberFormat="1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164" fontId="5" fillId="3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wrapText="1"/>
    </xf>
    <xf numFmtId="164" fontId="4" fillId="2" borderId="8" xfId="0" applyNumberFormat="1" applyFont="1" applyFill="1" applyBorder="1" applyAlignment="1">
      <alignment horizontal="center" wrapText="1"/>
    </xf>
    <xf numFmtId="2" fontId="4" fillId="2" borderId="8" xfId="0" applyNumberFormat="1" applyFont="1" applyFill="1" applyBorder="1" applyAlignment="1">
      <alignment horizontal="center" wrapText="1"/>
    </xf>
    <xf numFmtId="1" fontId="4" fillId="2" borderId="8" xfId="0" applyNumberFormat="1" applyFont="1" applyFill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center" wrapText="1"/>
    </xf>
    <xf numFmtId="164" fontId="5" fillId="3" borderId="8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 wrapText="1"/>
    </xf>
    <xf numFmtId="1" fontId="5" fillId="3" borderId="8" xfId="0" applyNumberFormat="1" applyFont="1" applyFill="1" applyBorder="1" applyAlignment="1">
      <alignment horizontal="center" wrapText="1"/>
    </xf>
    <xf numFmtId="164" fontId="5" fillId="0" borderId="8" xfId="0" applyNumberFormat="1" applyFont="1" applyBorder="1" applyAlignment="1">
      <alignment horizontal="center" wrapText="1"/>
    </xf>
    <xf numFmtId="1" fontId="5" fillId="0" borderId="8" xfId="0" applyNumberFormat="1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wrapText="1"/>
    </xf>
    <xf numFmtId="164" fontId="5" fillId="3" borderId="8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1" fontId="4" fillId="4" borderId="8" xfId="0" applyNumberFormat="1" applyFont="1" applyFill="1" applyBorder="1" applyAlignment="1">
      <alignment horizontal="left" vertical="center" wrapText="1"/>
    </xf>
    <xf numFmtId="1" fontId="4" fillId="2" borderId="8" xfId="0" applyNumberFormat="1" applyFont="1" applyFill="1" applyBorder="1" applyAlignment="1">
      <alignment horizontal="left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wrapText="1"/>
    </xf>
    <xf numFmtId="2" fontId="5" fillId="3" borderId="10" xfId="0" applyNumberFormat="1" applyFont="1" applyFill="1" applyBorder="1" applyAlignment="1">
      <alignment horizontal="center" wrapText="1"/>
    </xf>
    <xf numFmtId="1" fontId="5" fillId="0" borderId="9" xfId="0" applyNumberFormat="1" applyFont="1" applyBorder="1" applyAlignment="1">
      <alignment horizont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8" xfId="0" quotePrefix="1" applyNumberFormat="1" applyFont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164" fontId="4" fillId="4" borderId="8" xfId="0" applyNumberFormat="1" applyFont="1" applyFill="1" applyBorder="1" applyAlignment="1">
      <alignment horizontal="center" wrapText="1"/>
    </xf>
    <xf numFmtId="1" fontId="4" fillId="4" borderId="8" xfId="0" applyNumberFormat="1" applyFont="1" applyFill="1" applyBorder="1" applyAlignment="1">
      <alignment horizontal="center" wrapText="1"/>
    </xf>
    <xf numFmtId="2" fontId="4" fillId="2" borderId="8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center" wrapText="1"/>
    </xf>
    <xf numFmtId="165" fontId="5" fillId="3" borderId="8" xfId="0" applyNumberFormat="1" applyFont="1" applyFill="1" applyBorder="1" applyAlignment="1">
      <alignment horizontal="center" wrapText="1"/>
    </xf>
    <xf numFmtId="0" fontId="5" fillId="0" borderId="8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1" fontId="4" fillId="5" borderId="8" xfId="0" applyNumberFormat="1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wrapText="1"/>
    </xf>
    <xf numFmtId="2" fontId="4" fillId="5" borderId="8" xfId="0" applyNumberFormat="1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6" borderId="8" xfId="0" applyFont="1" applyFill="1" applyBorder="1" applyAlignment="1">
      <alignment horizontal="center" vertical="center" wrapText="1"/>
    </xf>
    <xf numFmtId="1" fontId="4" fillId="6" borderId="8" xfId="0" applyNumberFormat="1" applyFont="1" applyFill="1" applyBorder="1" applyAlignment="1">
      <alignment horizontal="center" vertical="center" wrapText="1"/>
    </xf>
    <xf numFmtId="2" fontId="4" fillId="6" borderId="8" xfId="0" applyNumberFormat="1" applyFont="1" applyFill="1" applyBorder="1" applyAlignment="1">
      <alignment horizontal="center" vertical="center" wrapText="1"/>
    </xf>
    <xf numFmtId="1" fontId="1" fillId="6" borderId="8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2" fontId="1" fillId="6" borderId="8" xfId="0" applyNumberFormat="1" applyFont="1" applyFill="1" applyBorder="1" applyAlignment="1">
      <alignment horizontal="center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1" fontId="4" fillId="6" borderId="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1" fontId="4" fillId="3" borderId="4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7" xfId="0" applyFont="1" applyBorder="1"/>
    <xf numFmtId="0" fontId="4" fillId="0" borderId="4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7"/>
  <sheetViews>
    <sheetView tabSelected="1" zoomScale="70" zoomScaleNormal="70" workbookViewId="0">
      <pane ySplit="4" topLeftCell="A11" activePane="bottomLeft" state="frozen"/>
      <selection pane="bottomLeft" activeCell="P28" sqref="P28"/>
    </sheetView>
  </sheetViews>
  <sheetFormatPr defaultColWidth="14.42578125" defaultRowHeight="15" customHeight="1" x14ac:dyDescent="0.25"/>
  <cols>
    <col min="1" max="1" width="8" style="1" customWidth="1"/>
    <col min="2" max="2" width="34" style="1" customWidth="1"/>
    <col min="3" max="3" width="20.5703125" style="1" customWidth="1"/>
    <col min="4" max="4" width="16" style="1" customWidth="1"/>
    <col min="5" max="5" width="10.5703125" style="1" customWidth="1"/>
    <col min="6" max="6" width="15.7109375" style="1" customWidth="1"/>
    <col min="7" max="7" width="11.85546875" style="1" customWidth="1"/>
    <col min="8" max="8" width="10.42578125" style="1" customWidth="1"/>
    <col min="9" max="9" width="10.5703125" style="1" customWidth="1"/>
    <col min="10" max="27" width="8.7109375" style="1" customWidth="1"/>
    <col min="28" max="16384" width="14.42578125" style="1"/>
  </cols>
  <sheetData>
    <row r="1" spans="1:15" ht="31.5" customHeight="1" x14ac:dyDescent="0.25">
      <c r="A1" s="86" t="s">
        <v>124</v>
      </c>
      <c r="B1" s="87"/>
      <c r="C1" s="87"/>
      <c r="D1" s="87"/>
      <c r="E1" s="87"/>
      <c r="F1" s="87"/>
      <c r="G1" s="87"/>
      <c r="H1" s="87"/>
      <c r="I1" s="87"/>
    </row>
    <row r="2" spans="1:15" ht="28.5" customHeight="1" x14ac:dyDescent="0.25">
      <c r="A2" s="88" t="s">
        <v>0</v>
      </c>
      <c r="B2" s="88" t="s">
        <v>85</v>
      </c>
      <c r="C2" s="88" t="s">
        <v>4</v>
      </c>
      <c r="D2" s="88" t="s">
        <v>5</v>
      </c>
      <c r="E2" s="91" t="s">
        <v>3</v>
      </c>
      <c r="F2" s="88" t="s">
        <v>84</v>
      </c>
      <c r="G2" s="90" t="s">
        <v>6</v>
      </c>
      <c r="H2" s="83"/>
      <c r="I2" s="84"/>
    </row>
    <row r="3" spans="1:15" ht="47.25" customHeight="1" x14ac:dyDescent="0.25">
      <c r="A3" s="89"/>
      <c r="B3" s="89"/>
      <c r="C3" s="89"/>
      <c r="D3" s="89"/>
      <c r="E3" s="89"/>
      <c r="F3" s="89"/>
      <c r="G3" s="2" t="s">
        <v>1</v>
      </c>
      <c r="H3" s="2" t="s">
        <v>2</v>
      </c>
      <c r="I3" s="2" t="s">
        <v>3</v>
      </c>
    </row>
    <row r="4" spans="1:15" ht="36" customHeight="1" x14ac:dyDescent="0.25">
      <c r="A4" s="71"/>
      <c r="B4" s="75" t="s">
        <v>129</v>
      </c>
      <c r="C4" s="74">
        <f>C6+C14+C20+C73+C90+C132+C194+C218+C226</f>
        <v>4823</v>
      </c>
      <c r="D4" s="74">
        <f>D6+D14+D20+D73+D90+D132+D194+D218+D226</f>
        <v>354161</v>
      </c>
      <c r="E4" s="76"/>
      <c r="F4" s="74">
        <f>F6+F14+F20+F73+F90+F132+F194+F218+F226</f>
        <v>993</v>
      </c>
      <c r="G4" s="74">
        <f>G6+G14+G20+G73+G90+G132+G194+G218+G226</f>
        <v>703</v>
      </c>
      <c r="H4" s="74">
        <f>H6+H14+H20+H73+H90+H132+H194+H218+H226</f>
        <v>290</v>
      </c>
      <c r="I4" s="76">
        <f t="shared" ref="I4:I11" si="0">H4*100/F4</f>
        <v>29.204431017119838</v>
      </c>
    </row>
    <row r="5" spans="1:15" ht="31.5" customHeight="1" x14ac:dyDescent="0.25">
      <c r="A5" s="71"/>
      <c r="B5" s="77" t="s">
        <v>130</v>
      </c>
      <c r="C5" s="78"/>
      <c r="D5" s="72"/>
      <c r="E5" s="73"/>
      <c r="F5" s="72"/>
      <c r="G5" s="72"/>
      <c r="H5" s="72"/>
      <c r="I5" s="73"/>
    </row>
    <row r="6" spans="1:15" ht="15.75" x14ac:dyDescent="0.25">
      <c r="A6" s="3">
        <v>1</v>
      </c>
      <c r="B6" s="4" t="s">
        <v>83</v>
      </c>
      <c r="C6" s="5">
        <v>319</v>
      </c>
      <c r="D6" s="5">
        <f>SUM(D7:D13)</f>
        <v>119270</v>
      </c>
      <c r="E6" s="7">
        <f>D6*100/642071</f>
        <v>18.575827283898509</v>
      </c>
      <c r="F6" s="8">
        <f t="shared" ref="F6:G6" si="1">F11+F8+F7+F9+F10</f>
        <v>51</v>
      </c>
      <c r="G6" s="8">
        <f t="shared" si="1"/>
        <v>36</v>
      </c>
      <c r="H6" s="8">
        <f t="shared" ref="H6:H11" si="2">F6-G6</f>
        <v>15</v>
      </c>
      <c r="I6" s="6">
        <f t="shared" si="0"/>
        <v>29.411764705882351</v>
      </c>
    </row>
    <row r="7" spans="1:15" ht="18.75" customHeight="1" x14ac:dyDescent="0.25">
      <c r="A7" s="9">
        <v>1</v>
      </c>
      <c r="B7" s="10" t="s">
        <v>7</v>
      </c>
      <c r="C7" s="9">
        <v>50</v>
      </c>
      <c r="D7" s="9">
        <v>17858</v>
      </c>
      <c r="E7" s="12">
        <v>13.89</v>
      </c>
      <c r="F7" s="13">
        <v>8</v>
      </c>
      <c r="G7" s="13">
        <v>6</v>
      </c>
      <c r="H7" s="14">
        <f t="shared" si="2"/>
        <v>2</v>
      </c>
      <c r="I7" s="15">
        <f t="shared" si="0"/>
        <v>25</v>
      </c>
    </row>
    <row r="8" spans="1:15" ht="18.75" customHeight="1" x14ac:dyDescent="0.25">
      <c r="A8" s="9">
        <v>2</v>
      </c>
      <c r="B8" s="10" t="s">
        <v>8</v>
      </c>
      <c r="C8" s="9">
        <v>51</v>
      </c>
      <c r="D8" s="9">
        <v>37903</v>
      </c>
      <c r="E8" s="12">
        <v>29.48</v>
      </c>
      <c r="F8" s="13">
        <v>17</v>
      </c>
      <c r="G8" s="13">
        <v>12</v>
      </c>
      <c r="H8" s="14">
        <f t="shared" si="2"/>
        <v>5</v>
      </c>
      <c r="I8" s="15">
        <f t="shared" si="0"/>
        <v>29.411764705882351</v>
      </c>
      <c r="N8" s="68"/>
      <c r="O8" s="69"/>
    </row>
    <row r="9" spans="1:15" ht="18.75" customHeight="1" x14ac:dyDescent="0.25">
      <c r="A9" s="9">
        <v>3</v>
      </c>
      <c r="B9" s="10" t="s">
        <v>9</v>
      </c>
      <c r="C9" s="9">
        <v>51</v>
      </c>
      <c r="D9" s="9">
        <v>18613</v>
      </c>
      <c r="E9" s="12">
        <v>14.48</v>
      </c>
      <c r="F9" s="13">
        <v>8</v>
      </c>
      <c r="G9" s="13">
        <v>6</v>
      </c>
      <c r="H9" s="14">
        <f t="shared" si="2"/>
        <v>2</v>
      </c>
      <c r="I9" s="15">
        <f t="shared" si="0"/>
        <v>25</v>
      </c>
      <c r="N9" s="68"/>
      <c r="O9" s="69"/>
    </row>
    <row r="10" spans="1:15" ht="18.75" customHeight="1" x14ac:dyDescent="0.25">
      <c r="A10" s="9">
        <v>4</v>
      </c>
      <c r="B10" s="10" t="s">
        <v>10</v>
      </c>
      <c r="C10" s="9">
        <v>51</v>
      </c>
      <c r="D10" s="9">
        <v>28647</v>
      </c>
      <c r="E10" s="12">
        <v>22.28</v>
      </c>
      <c r="F10" s="13">
        <v>12</v>
      </c>
      <c r="G10" s="13">
        <v>8</v>
      </c>
      <c r="H10" s="14">
        <f t="shared" si="2"/>
        <v>4</v>
      </c>
      <c r="I10" s="15">
        <f t="shared" si="0"/>
        <v>33.333333333333336</v>
      </c>
      <c r="N10" s="70"/>
      <c r="O10" s="69"/>
    </row>
    <row r="11" spans="1:15" ht="18.75" customHeight="1" x14ac:dyDescent="0.25">
      <c r="A11" s="9">
        <v>5</v>
      </c>
      <c r="B11" s="10" t="s">
        <v>11</v>
      </c>
      <c r="C11" s="9">
        <v>51</v>
      </c>
      <c r="D11" s="9">
        <v>14514</v>
      </c>
      <c r="E11" s="12">
        <v>11.29</v>
      </c>
      <c r="F11" s="13">
        <v>6</v>
      </c>
      <c r="G11" s="13">
        <v>4</v>
      </c>
      <c r="H11" s="14">
        <f t="shared" si="2"/>
        <v>2</v>
      </c>
      <c r="I11" s="15">
        <f t="shared" si="0"/>
        <v>33.333333333333336</v>
      </c>
      <c r="N11" s="70"/>
      <c r="O11" s="69"/>
    </row>
    <row r="12" spans="1:15" ht="15.75" x14ac:dyDescent="0.25">
      <c r="A12" s="9">
        <v>6</v>
      </c>
      <c r="B12" s="79" t="s">
        <v>121</v>
      </c>
      <c r="C12" s="80"/>
      <c r="D12" s="80"/>
      <c r="E12" s="80"/>
      <c r="F12" s="80"/>
      <c r="G12" s="80"/>
      <c r="H12" s="80"/>
      <c r="I12" s="81"/>
    </row>
    <row r="13" spans="1:15" ht="18.75" customHeight="1" x14ac:dyDescent="0.25">
      <c r="A13" s="9">
        <v>7</v>
      </c>
      <c r="B13" s="10" t="s">
        <v>12</v>
      </c>
      <c r="C13" s="9">
        <v>25</v>
      </c>
      <c r="D13" s="9">
        <v>1735</v>
      </c>
      <c r="E13" s="12">
        <v>1.35</v>
      </c>
      <c r="F13" s="85" t="s">
        <v>13</v>
      </c>
      <c r="G13" s="83"/>
      <c r="H13" s="83"/>
      <c r="I13" s="84"/>
    </row>
    <row r="14" spans="1:15" ht="15.75" x14ac:dyDescent="0.25">
      <c r="A14" s="3">
        <v>2</v>
      </c>
      <c r="B14" s="4" t="s">
        <v>86</v>
      </c>
      <c r="C14" s="19">
        <v>193</v>
      </c>
      <c r="D14" s="19">
        <v>55939</v>
      </c>
      <c r="E14" s="18">
        <f>D14*100/235452</f>
        <v>23.758133292560693</v>
      </c>
      <c r="F14" s="19">
        <v>51</v>
      </c>
      <c r="G14" s="19">
        <v>36</v>
      </c>
      <c r="H14" s="19">
        <v>15</v>
      </c>
      <c r="I14" s="17">
        <f t="shared" ref="I14:I24" si="3">H14*100/F14</f>
        <v>29.411764705882351</v>
      </c>
    </row>
    <row r="15" spans="1:15" ht="15.75" x14ac:dyDescent="0.25">
      <c r="A15" s="9">
        <v>1</v>
      </c>
      <c r="B15" s="20" t="s">
        <v>14</v>
      </c>
      <c r="C15" s="24">
        <v>47</v>
      </c>
      <c r="D15" s="24">
        <v>24427</v>
      </c>
      <c r="E15" s="23">
        <v>43.09</v>
      </c>
      <c r="F15" s="24">
        <v>22</v>
      </c>
      <c r="G15" s="24">
        <v>15</v>
      </c>
      <c r="H15" s="24">
        <v>7</v>
      </c>
      <c r="I15" s="25">
        <f t="shared" si="3"/>
        <v>31.818181818181817</v>
      </c>
    </row>
    <row r="16" spans="1:15" ht="15.75" x14ac:dyDescent="0.25">
      <c r="A16" s="9">
        <v>2</v>
      </c>
      <c r="B16" s="26" t="s">
        <v>9</v>
      </c>
      <c r="C16" s="24">
        <v>40</v>
      </c>
      <c r="D16" s="24">
        <v>11210</v>
      </c>
      <c r="E16" s="23">
        <v>19.77</v>
      </c>
      <c r="F16" s="24">
        <v>10</v>
      </c>
      <c r="G16" s="24">
        <v>7</v>
      </c>
      <c r="H16" s="24">
        <v>3</v>
      </c>
      <c r="I16" s="25">
        <f t="shared" si="3"/>
        <v>30</v>
      </c>
    </row>
    <row r="17" spans="1:9" ht="15.75" x14ac:dyDescent="0.25">
      <c r="A17" s="9">
        <v>3</v>
      </c>
      <c r="B17" s="26" t="s">
        <v>15</v>
      </c>
      <c r="C17" s="24">
        <v>46</v>
      </c>
      <c r="D17" s="24">
        <v>8490</v>
      </c>
      <c r="E17" s="23">
        <v>14.98</v>
      </c>
      <c r="F17" s="24">
        <v>8</v>
      </c>
      <c r="G17" s="24">
        <v>6</v>
      </c>
      <c r="H17" s="24">
        <v>2</v>
      </c>
      <c r="I17" s="25">
        <f t="shared" si="3"/>
        <v>25</v>
      </c>
    </row>
    <row r="18" spans="1:9" ht="15.75" x14ac:dyDescent="0.25">
      <c r="A18" s="9">
        <v>4</v>
      </c>
      <c r="B18" s="20" t="s">
        <v>16</v>
      </c>
      <c r="C18" s="24">
        <v>25</v>
      </c>
      <c r="D18" s="24">
        <v>5695</v>
      </c>
      <c r="E18" s="23">
        <v>10.050000000000001</v>
      </c>
      <c r="F18" s="24">
        <v>5</v>
      </c>
      <c r="G18" s="24">
        <v>4</v>
      </c>
      <c r="H18" s="24">
        <v>1</v>
      </c>
      <c r="I18" s="25">
        <f t="shared" si="3"/>
        <v>20</v>
      </c>
    </row>
    <row r="19" spans="1:9" ht="15.75" x14ac:dyDescent="0.25">
      <c r="A19" s="9">
        <v>5</v>
      </c>
      <c r="B19" s="26" t="s">
        <v>17</v>
      </c>
      <c r="C19" s="24">
        <v>35</v>
      </c>
      <c r="D19" s="24">
        <v>6117</v>
      </c>
      <c r="E19" s="23">
        <v>10.79</v>
      </c>
      <c r="F19" s="24">
        <v>6</v>
      </c>
      <c r="G19" s="24">
        <v>4</v>
      </c>
      <c r="H19" s="24">
        <v>2</v>
      </c>
      <c r="I19" s="25">
        <f t="shared" si="3"/>
        <v>33.333333333333336</v>
      </c>
    </row>
    <row r="20" spans="1:9" ht="24" customHeight="1" x14ac:dyDescent="0.25">
      <c r="A20" s="28"/>
      <c r="B20" s="29" t="s">
        <v>126</v>
      </c>
      <c r="C20" s="28">
        <f t="shared" ref="C20:D20" si="4">C21+C27+C37+C45+C55+C61+C66</f>
        <v>1074</v>
      </c>
      <c r="D20" s="28">
        <f t="shared" si="4"/>
        <v>40154</v>
      </c>
      <c r="E20" s="31"/>
      <c r="F20" s="32">
        <f>F21+F27+F37+F45+F55+F61+F66</f>
        <v>187</v>
      </c>
      <c r="G20" s="28">
        <f t="shared" ref="G20:H20" si="5">G21+G27+G37+G45+G55+G61+G66</f>
        <v>131</v>
      </c>
      <c r="H20" s="28">
        <f t="shared" si="5"/>
        <v>56</v>
      </c>
      <c r="I20" s="31">
        <f t="shared" si="3"/>
        <v>29.946524064171122</v>
      </c>
    </row>
    <row r="21" spans="1:9" ht="15.75" x14ac:dyDescent="0.25">
      <c r="A21" s="3">
        <v>3</v>
      </c>
      <c r="B21" s="4" t="s">
        <v>125</v>
      </c>
      <c r="C21" s="3">
        <f>SUM(C22:C26)</f>
        <v>176</v>
      </c>
      <c r="D21" s="3">
        <v>14082</v>
      </c>
      <c r="E21" s="34">
        <f>D21*100/45241</f>
        <v>31.126632921465042</v>
      </c>
      <c r="F21" s="3">
        <f t="shared" ref="F21:H21" si="6">SUM(F22:F26)</f>
        <v>41</v>
      </c>
      <c r="G21" s="3">
        <f t="shared" si="6"/>
        <v>28</v>
      </c>
      <c r="H21" s="3">
        <f t="shared" si="6"/>
        <v>13</v>
      </c>
      <c r="I21" s="34">
        <f t="shared" si="3"/>
        <v>31.707317073170731</v>
      </c>
    </row>
    <row r="22" spans="1:9" ht="15.75" customHeight="1" x14ac:dyDescent="0.25">
      <c r="A22" s="9">
        <v>1</v>
      </c>
      <c r="B22" s="20" t="s">
        <v>18</v>
      </c>
      <c r="C22" s="9">
        <v>41</v>
      </c>
      <c r="D22" s="9">
        <v>2148</v>
      </c>
      <c r="E22" s="12">
        <v>14.95</v>
      </c>
      <c r="F22" s="36">
        <v>6</v>
      </c>
      <c r="G22" s="36">
        <v>4</v>
      </c>
      <c r="H22" s="36">
        <v>2</v>
      </c>
      <c r="I22" s="35">
        <f t="shared" si="3"/>
        <v>33.333333333333336</v>
      </c>
    </row>
    <row r="23" spans="1:9" ht="15.75" customHeight="1" x14ac:dyDescent="0.25">
      <c r="A23" s="9">
        <v>2</v>
      </c>
      <c r="B23" s="20" t="s">
        <v>19</v>
      </c>
      <c r="C23" s="9">
        <v>41</v>
      </c>
      <c r="D23" s="9">
        <v>3887</v>
      </c>
      <c r="E23" s="12">
        <v>27.06</v>
      </c>
      <c r="F23" s="36">
        <v>12</v>
      </c>
      <c r="G23" s="36">
        <v>8</v>
      </c>
      <c r="H23" s="36">
        <v>4</v>
      </c>
      <c r="I23" s="35">
        <f t="shared" si="3"/>
        <v>33.333333333333336</v>
      </c>
    </row>
    <row r="24" spans="1:9" ht="15.75" customHeight="1" x14ac:dyDescent="0.25">
      <c r="A24" s="9">
        <v>3</v>
      </c>
      <c r="B24" s="20" t="s">
        <v>7</v>
      </c>
      <c r="C24" s="9">
        <v>39</v>
      </c>
      <c r="D24" s="9">
        <v>5805</v>
      </c>
      <c r="E24" s="12">
        <v>40.409999999999997</v>
      </c>
      <c r="F24" s="36">
        <v>17</v>
      </c>
      <c r="G24" s="36">
        <v>12</v>
      </c>
      <c r="H24" s="36">
        <v>5</v>
      </c>
      <c r="I24" s="35">
        <f t="shared" si="3"/>
        <v>29.411764705882351</v>
      </c>
    </row>
    <row r="25" spans="1:9" ht="15.75" customHeight="1" x14ac:dyDescent="0.25">
      <c r="A25" s="9">
        <v>4</v>
      </c>
      <c r="B25" s="20" t="s">
        <v>20</v>
      </c>
      <c r="C25" s="9">
        <v>15</v>
      </c>
      <c r="D25" s="9">
        <v>393</v>
      </c>
      <c r="E25" s="12">
        <v>2.74</v>
      </c>
      <c r="F25" s="85" t="s">
        <v>13</v>
      </c>
      <c r="G25" s="83"/>
      <c r="H25" s="83"/>
      <c r="I25" s="84"/>
    </row>
    <row r="26" spans="1:9" ht="15.75" customHeight="1" x14ac:dyDescent="0.25">
      <c r="A26" s="9">
        <v>5</v>
      </c>
      <c r="B26" s="20" t="s">
        <v>9</v>
      </c>
      <c r="C26" s="9">
        <v>40</v>
      </c>
      <c r="D26" s="9">
        <v>1849</v>
      </c>
      <c r="E26" s="12">
        <v>12.87</v>
      </c>
      <c r="F26" s="36">
        <v>6</v>
      </c>
      <c r="G26" s="36">
        <v>4</v>
      </c>
      <c r="H26" s="36">
        <v>2</v>
      </c>
      <c r="I26" s="35">
        <f t="shared" ref="I26:I27" si="7">H26*100/F26</f>
        <v>33.333333333333336</v>
      </c>
    </row>
    <row r="27" spans="1:9" ht="19.5" customHeight="1" x14ac:dyDescent="0.25">
      <c r="A27" s="3">
        <v>4</v>
      </c>
      <c r="B27" s="37" t="s">
        <v>87</v>
      </c>
      <c r="C27" s="3">
        <v>212</v>
      </c>
      <c r="D27" s="3">
        <v>6817</v>
      </c>
      <c r="E27" s="34">
        <f>D27*100/23349</f>
        <v>29.196111182491755</v>
      </c>
      <c r="F27" s="3">
        <v>31</v>
      </c>
      <c r="G27" s="3">
        <v>22</v>
      </c>
      <c r="H27" s="3">
        <v>9</v>
      </c>
      <c r="I27" s="34">
        <f t="shared" si="7"/>
        <v>29.032258064516128</v>
      </c>
    </row>
    <row r="28" spans="1:9" ht="15.75" customHeight="1" x14ac:dyDescent="0.25">
      <c r="A28" s="9">
        <v>1</v>
      </c>
      <c r="B28" s="10" t="s">
        <v>21</v>
      </c>
      <c r="C28" s="36">
        <v>14</v>
      </c>
      <c r="D28" s="36">
        <v>215</v>
      </c>
      <c r="E28" s="35">
        <v>3.1</v>
      </c>
      <c r="F28" s="85" t="s">
        <v>13</v>
      </c>
      <c r="G28" s="83"/>
      <c r="H28" s="83"/>
      <c r="I28" s="84"/>
    </row>
    <row r="29" spans="1:9" ht="15.75" customHeight="1" x14ac:dyDescent="0.25">
      <c r="A29" s="9">
        <v>2</v>
      </c>
      <c r="B29" s="20" t="s">
        <v>9</v>
      </c>
      <c r="C29" s="36">
        <v>27</v>
      </c>
      <c r="D29" s="36">
        <v>700</v>
      </c>
      <c r="E29" s="35">
        <v>10.1</v>
      </c>
      <c r="F29" s="36">
        <v>3</v>
      </c>
      <c r="G29" s="36">
        <v>2</v>
      </c>
      <c r="H29" s="36">
        <v>1</v>
      </c>
      <c r="I29" s="35">
        <f t="shared" ref="I29:I34" si="8">H29*100/F29</f>
        <v>33.333333333333336</v>
      </c>
    </row>
    <row r="30" spans="1:9" ht="15.75" customHeight="1" x14ac:dyDescent="0.25">
      <c r="A30" s="9">
        <v>3</v>
      </c>
      <c r="B30" s="20" t="s">
        <v>22</v>
      </c>
      <c r="C30" s="9">
        <v>26</v>
      </c>
      <c r="D30" s="9">
        <v>1508</v>
      </c>
      <c r="E30" s="12">
        <v>21.76</v>
      </c>
      <c r="F30" s="36">
        <v>8</v>
      </c>
      <c r="G30" s="36">
        <v>6</v>
      </c>
      <c r="H30" s="36">
        <v>2</v>
      </c>
      <c r="I30" s="35">
        <f t="shared" si="8"/>
        <v>25</v>
      </c>
    </row>
    <row r="31" spans="1:9" ht="15.75" customHeight="1" x14ac:dyDescent="0.25">
      <c r="A31" s="9">
        <v>4</v>
      </c>
      <c r="B31" s="20" t="s">
        <v>23</v>
      </c>
      <c r="C31" s="36">
        <v>30</v>
      </c>
      <c r="D31" s="36">
        <v>822</v>
      </c>
      <c r="E31" s="35">
        <v>11.86</v>
      </c>
      <c r="F31" s="36">
        <v>4</v>
      </c>
      <c r="G31" s="36">
        <v>3</v>
      </c>
      <c r="H31" s="36">
        <v>1</v>
      </c>
      <c r="I31" s="35">
        <f t="shared" si="8"/>
        <v>25</v>
      </c>
    </row>
    <row r="32" spans="1:9" ht="15.75" customHeight="1" x14ac:dyDescent="0.25">
      <c r="A32" s="9">
        <v>5</v>
      </c>
      <c r="B32" s="10" t="s">
        <v>24</v>
      </c>
      <c r="C32" s="36">
        <v>23</v>
      </c>
      <c r="D32" s="36">
        <v>599</v>
      </c>
      <c r="E32" s="35">
        <v>8.64</v>
      </c>
      <c r="F32" s="36">
        <v>3</v>
      </c>
      <c r="G32" s="36">
        <v>2</v>
      </c>
      <c r="H32" s="36">
        <v>1</v>
      </c>
      <c r="I32" s="35">
        <f t="shared" si="8"/>
        <v>33.333333333333336</v>
      </c>
    </row>
    <row r="33" spans="1:9" ht="15.75" customHeight="1" x14ac:dyDescent="0.25">
      <c r="A33" s="9">
        <v>6</v>
      </c>
      <c r="B33" s="20" t="s">
        <v>25</v>
      </c>
      <c r="C33" s="36">
        <v>29</v>
      </c>
      <c r="D33" s="36">
        <v>1105</v>
      </c>
      <c r="E33" s="35">
        <v>15.94</v>
      </c>
      <c r="F33" s="36">
        <v>6</v>
      </c>
      <c r="G33" s="36">
        <v>4</v>
      </c>
      <c r="H33" s="36">
        <v>2</v>
      </c>
      <c r="I33" s="35">
        <f t="shared" si="8"/>
        <v>33.333333333333336</v>
      </c>
    </row>
    <row r="34" spans="1:9" ht="15.75" customHeight="1" x14ac:dyDescent="0.25">
      <c r="A34" s="9">
        <v>7</v>
      </c>
      <c r="B34" s="10" t="s">
        <v>19</v>
      </c>
      <c r="C34" s="9">
        <v>28</v>
      </c>
      <c r="D34" s="9">
        <v>1411</v>
      </c>
      <c r="E34" s="12">
        <v>20.36</v>
      </c>
      <c r="F34" s="36">
        <v>7</v>
      </c>
      <c r="G34" s="36">
        <v>5</v>
      </c>
      <c r="H34" s="36">
        <v>2</v>
      </c>
      <c r="I34" s="35">
        <f t="shared" si="8"/>
        <v>28.571428571428573</v>
      </c>
    </row>
    <row r="35" spans="1:9" ht="15.75" customHeight="1" x14ac:dyDescent="0.25">
      <c r="A35" s="9">
        <v>8</v>
      </c>
      <c r="B35" s="20" t="s">
        <v>10</v>
      </c>
      <c r="C35" s="36">
        <v>20</v>
      </c>
      <c r="D35" s="36">
        <v>219</v>
      </c>
      <c r="E35" s="35">
        <v>3.16</v>
      </c>
      <c r="F35" s="85" t="s">
        <v>13</v>
      </c>
      <c r="G35" s="83"/>
      <c r="H35" s="83"/>
      <c r="I35" s="84"/>
    </row>
    <row r="36" spans="1:9" ht="15.75" customHeight="1" x14ac:dyDescent="0.25">
      <c r="A36" s="9">
        <v>9</v>
      </c>
      <c r="B36" s="10" t="s">
        <v>26</v>
      </c>
      <c r="C36" s="36">
        <v>15</v>
      </c>
      <c r="D36" s="36">
        <v>238</v>
      </c>
      <c r="E36" s="35">
        <v>3.43</v>
      </c>
      <c r="F36" s="85" t="s">
        <v>13</v>
      </c>
      <c r="G36" s="83"/>
      <c r="H36" s="83"/>
      <c r="I36" s="84"/>
    </row>
    <row r="37" spans="1:9" ht="25.5" customHeight="1" x14ac:dyDescent="0.25">
      <c r="A37" s="3">
        <v>5</v>
      </c>
      <c r="B37" s="37" t="s">
        <v>88</v>
      </c>
      <c r="C37" s="3">
        <v>121</v>
      </c>
      <c r="D37" s="3">
        <v>2725</v>
      </c>
      <c r="E37" s="34">
        <f>D37*100/8467</f>
        <v>32.183772292429431</v>
      </c>
      <c r="F37" s="3">
        <v>21</v>
      </c>
      <c r="G37" s="3">
        <v>15</v>
      </c>
      <c r="H37" s="3">
        <v>6</v>
      </c>
      <c r="I37" s="34">
        <f t="shared" ref="I37:I45" si="9">H37*100/F37</f>
        <v>28.571428571428573</v>
      </c>
    </row>
    <row r="38" spans="1:9" ht="18.75" customHeight="1" x14ac:dyDescent="0.25">
      <c r="A38" s="9">
        <v>1</v>
      </c>
      <c r="B38" s="10" t="s">
        <v>7</v>
      </c>
      <c r="C38" s="9">
        <v>21</v>
      </c>
      <c r="D38" s="9">
        <v>457</v>
      </c>
      <c r="E38" s="12">
        <v>16.579999999999998</v>
      </c>
      <c r="F38" s="9">
        <v>3</v>
      </c>
      <c r="G38" s="36">
        <v>2</v>
      </c>
      <c r="H38" s="36">
        <v>1</v>
      </c>
      <c r="I38" s="35">
        <f t="shared" si="9"/>
        <v>33.333333333333336</v>
      </c>
    </row>
    <row r="39" spans="1:9" ht="18.75" customHeight="1" x14ac:dyDescent="0.25">
      <c r="A39" s="9">
        <v>2</v>
      </c>
      <c r="B39" s="10" t="s">
        <v>9</v>
      </c>
      <c r="C39" s="9">
        <v>16</v>
      </c>
      <c r="D39" s="9">
        <v>168</v>
      </c>
      <c r="E39" s="12">
        <v>6.1</v>
      </c>
      <c r="F39" s="9">
        <v>1</v>
      </c>
      <c r="G39" s="36">
        <v>1</v>
      </c>
      <c r="H39" s="36">
        <v>0</v>
      </c>
      <c r="I39" s="35">
        <f t="shared" si="9"/>
        <v>0</v>
      </c>
    </row>
    <row r="40" spans="1:9" ht="18.75" customHeight="1" x14ac:dyDescent="0.25">
      <c r="A40" s="9">
        <v>3</v>
      </c>
      <c r="B40" s="10" t="s">
        <v>27</v>
      </c>
      <c r="C40" s="9">
        <v>10</v>
      </c>
      <c r="D40" s="9">
        <v>375</v>
      </c>
      <c r="E40" s="12">
        <v>13.61</v>
      </c>
      <c r="F40" s="9">
        <v>3</v>
      </c>
      <c r="G40" s="36">
        <v>2</v>
      </c>
      <c r="H40" s="36">
        <v>1</v>
      </c>
      <c r="I40" s="35">
        <f t="shared" si="9"/>
        <v>33.333333333333336</v>
      </c>
    </row>
    <row r="41" spans="1:9" ht="18.75" customHeight="1" x14ac:dyDescent="0.25">
      <c r="A41" s="9">
        <v>4</v>
      </c>
      <c r="B41" s="10" t="s">
        <v>28</v>
      </c>
      <c r="C41" s="9">
        <v>17</v>
      </c>
      <c r="D41" s="9">
        <v>233</v>
      </c>
      <c r="E41" s="12" t="s">
        <v>29</v>
      </c>
      <c r="F41" s="9">
        <v>2</v>
      </c>
      <c r="G41" s="36">
        <v>2</v>
      </c>
      <c r="H41" s="36">
        <v>0</v>
      </c>
      <c r="I41" s="35">
        <f t="shared" si="9"/>
        <v>0</v>
      </c>
    </row>
    <row r="42" spans="1:9" ht="18.75" customHeight="1" x14ac:dyDescent="0.25">
      <c r="A42" s="9">
        <v>5</v>
      </c>
      <c r="B42" s="10" t="s">
        <v>30</v>
      </c>
      <c r="C42" s="9">
        <v>21</v>
      </c>
      <c r="D42" s="9">
        <v>381</v>
      </c>
      <c r="E42" s="12">
        <v>13.82</v>
      </c>
      <c r="F42" s="9">
        <v>3</v>
      </c>
      <c r="G42" s="36">
        <v>2</v>
      </c>
      <c r="H42" s="36">
        <v>1</v>
      </c>
      <c r="I42" s="35">
        <f t="shared" si="9"/>
        <v>33.333333333333336</v>
      </c>
    </row>
    <row r="43" spans="1:9" ht="18.75" customHeight="1" x14ac:dyDescent="0.25">
      <c r="A43" s="9">
        <v>6</v>
      </c>
      <c r="B43" s="10" t="s">
        <v>23</v>
      </c>
      <c r="C43" s="9">
        <v>20</v>
      </c>
      <c r="D43" s="9">
        <v>730</v>
      </c>
      <c r="E43" s="12">
        <v>26.49</v>
      </c>
      <c r="F43" s="9">
        <v>6</v>
      </c>
      <c r="G43" s="36">
        <v>4</v>
      </c>
      <c r="H43" s="36">
        <v>2</v>
      </c>
      <c r="I43" s="35">
        <f t="shared" si="9"/>
        <v>33.333333333333336</v>
      </c>
    </row>
    <row r="44" spans="1:9" ht="18.75" customHeight="1" x14ac:dyDescent="0.25">
      <c r="A44" s="9">
        <v>7</v>
      </c>
      <c r="B44" s="10" t="s">
        <v>10</v>
      </c>
      <c r="C44" s="9">
        <v>16</v>
      </c>
      <c r="D44" s="9">
        <v>381</v>
      </c>
      <c r="E44" s="12">
        <v>13.82</v>
      </c>
      <c r="F44" s="9">
        <v>3</v>
      </c>
      <c r="G44" s="36">
        <v>2</v>
      </c>
      <c r="H44" s="36">
        <v>1</v>
      </c>
      <c r="I44" s="35">
        <f t="shared" si="9"/>
        <v>33.333333333333336</v>
      </c>
    </row>
    <row r="45" spans="1:9" ht="15.75" customHeight="1" x14ac:dyDescent="0.25">
      <c r="A45" s="3">
        <v>6</v>
      </c>
      <c r="B45" s="4" t="s">
        <v>89</v>
      </c>
      <c r="C45" s="3">
        <v>272</v>
      </c>
      <c r="D45" s="3">
        <v>11291</v>
      </c>
      <c r="E45" s="34">
        <f>D45*100/37756</f>
        <v>29.90518063354169</v>
      </c>
      <c r="F45" s="39">
        <v>31</v>
      </c>
      <c r="G45" s="3">
        <v>23</v>
      </c>
      <c r="H45" s="3">
        <v>8</v>
      </c>
      <c r="I45" s="34">
        <f t="shared" si="9"/>
        <v>25.806451612903224</v>
      </c>
    </row>
    <row r="46" spans="1:9" ht="18.75" customHeight="1" x14ac:dyDescent="0.25">
      <c r="A46" s="9">
        <v>1</v>
      </c>
      <c r="B46" s="10" t="s">
        <v>25</v>
      </c>
      <c r="C46" s="21">
        <v>27</v>
      </c>
      <c r="D46" s="21">
        <v>522</v>
      </c>
      <c r="E46" s="40">
        <v>4.53</v>
      </c>
      <c r="F46" s="85" t="s">
        <v>13</v>
      </c>
      <c r="G46" s="83"/>
      <c r="H46" s="83"/>
      <c r="I46" s="84"/>
    </row>
    <row r="47" spans="1:9" ht="18.75" customHeight="1" x14ac:dyDescent="0.25">
      <c r="A47" s="9">
        <v>2</v>
      </c>
      <c r="B47" s="10" t="s">
        <v>19</v>
      </c>
      <c r="C47" s="21">
        <v>31</v>
      </c>
      <c r="D47" s="21">
        <v>2415</v>
      </c>
      <c r="E47" s="40">
        <v>20.95</v>
      </c>
      <c r="F47" s="41">
        <v>7</v>
      </c>
      <c r="G47" s="41">
        <v>5</v>
      </c>
      <c r="H47" s="41">
        <v>2</v>
      </c>
      <c r="I47" s="23">
        <f>H47*100/F47</f>
        <v>28.571428571428573</v>
      </c>
    </row>
    <row r="48" spans="1:9" ht="18.75" customHeight="1" x14ac:dyDescent="0.25">
      <c r="A48" s="9">
        <v>3</v>
      </c>
      <c r="B48" s="10" t="s">
        <v>31</v>
      </c>
      <c r="C48" s="21">
        <v>31</v>
      </c>
      <c r="D48" s="21">
        <v>301</v>
      </c>
      <c r="E48" s="40">
        <v>2.61</v>
      </c>
      <c r="F48" s="85" t="s">
        <v>13</v>
      </c>
      <c r="G48" s="83"/>
      <c r="H48" s="83"/>
      <c r="I48" s="84"/>
    </row>
    <row r="49" spans="1:9" ht="18.75" customHeight="1" x14ac:dyDescent="0.25">
      <c r="A49" s="9">
        <v>4</v>
      </c>
      <c r="B49" s="10" t="s">
        <v>18</v>
      </c>
      <c r="C49" s="21">
        <v>29</v>
      </c>
      <c r="D49" s="21">
        <v>1275</v>
      </c>
      <c r="E49" s="40">
        <v>11.06</v>
      </c>
      <c r="F49" s="41">
        <v>4</v>
      </c>
      <c r="G49" s="41">
        <v>3</v>
      </c>
      <c r="H49" s="41">
        <v>1</v>
      </c>
      <c r="I49" s="23">
        <f t="shared" ref="I49:I50" si="10">H49*100/F49</f>
        <v>25</v>
      </c>
    </row>
    <row r="50" spans="1:9" ht="18.75" customHeight="1" x14ac:dyDescent="0.25">
      <c r="A50" s="9">
        <v>5</v>
      </c>
      <c r="B50" s="10" t="s">
        <v>20</v>
      </c>
      <c r="C50" s="21">
        <v>30</v>
      </c>
      <c r="D50" s="21">
        <v>1435</v>
      </c>
      <c r="E50" s="40">
        <v>12.45</v>
      </c>
      <c r="F50" s="41">
        <v>5</v>
      </c>
      <c r="G50" s="41">
        <v>4</v>
      </c>
      <c r="H50" s="41">
        <v>1</v>
      </c>
      <c r="I50" s="23">
        <f t="shared" si="10"/>
        <v>20</v>
      </c>
    </row>
    <row r="51" spans="1:9" ht="18.75" customHeight="1" x14ac:dyDescent="0.25">
      <c r="A51" s="9">
        <v>6</v>
      </c>
      <c r="B51" s="10" t="s">
        <v>32</v>
      </c>
      <c r="C51" s="21">
        <v>31</v>
      </c>
      <c r="D51" s="21">
        <v>248</v>
      </c>
      <c r="E51" s="40">
        <v>2.15</v>
      </c>
      <c r="F51" s="85" t="s">
        <v>13</v>
      </c>
      <c r="G51" s="83"/>
      <c r="H51" s="83"/>
      <c r="I51" s="84"/>
    </row>
    <row r="52" spans="1:9" ht="18.75" customHeight="1" x14ac:dyDescent="0.25">
      <c r="A52" s="9">
        <v>7</v>
      </c>
      <c r="B52" s="10" t="s">
        <v>9</v>
      </c>
      <c r="C52" s="21">
        <v>31</v>
      </c>
      <c r="D52" s="21">
        <v>1656</v>
      </c>
      <c r="E52" s="40">
        <v>14.37</v>
      </c>
      <c r="F52" s="41">
        <v>5</v>
      </c>
      <c r="G52" s="41">
        <v>4</v>
      </c>
      <c r="H52" s="41">
        <v>1</v>
      </c>
      <c r="I52" s="23">
        <f t="shared" ref="I52:I58" si="11">H52*100/F52</f>
        <v>20</v>
      </c>
    </row>
    <row r="53" spans="1:9" ht="18.75" customHeight="1" x14ac:dyDescent="0.25">
      <c r="A53" s="9">
        <v>8</v>
      </c>
      <c r="B53" s="10" t="s">
        <v>33</v>
      </c>
      <c r="C53" s="21">
        <v>31</v>
      </c>
      <c r="D53" s="21">
        <v>735</v>
      </c>
      <c r="E53" s="40">
        <v>6.38</v>
      </c>
      <c r="F53" s="41">
        <v>2</v>
      </c>
      <c r="G53" s="41">
        <v>1</v>
      </c>
      <c r="H53" s="41">
        <v>1</v>
      </c>
      <c r="I53" s="23">
        <f t="shared" si="11"/>
        <v>50</v>
      </c>
    </row>
    <row r="54" spans="1:9" ht="18.75" customHeight="1" x14ac:dyDescent="0.25">
      <c r="A54" s="9">
        <v>9</v>
      </c>
      <c r="B54" s="10" t="s">
        <v>23</v>
      </c>
      <c r="C54" s="21">
        <v>31</v>
      </c>
      <c r="D54" s="21">
        <v>2704</v>
      </c>
      <c r="E54" s="40">
        <v>23.46</v>
      </c>
      <c r="F54" s="41">
        <v>8</v>
      </c>
      <c r="G54" s="41">
        <v>6</v>
      </c>
      <c r="H54" s="41">
        <v>2</v>
      </c>
      <c r="I54" s="23">
        <f t="shared" si="11"/>
        <v>25</v>
      </c>
    </row>
    <row r="55" spans="1:9" ht="15.75" customHeight="1" x14ac:dyDescent="0.25">
      <c r="A55" s="3">
        <v>7</v>
      </c>
      <c r="B55" s="4" t="s">
        <v>90</v>
      </c>
      <c r="C55" s="3">
        <f>SUM(C56:C60)</f>
        <v>105</v>
      </c>
      <c r="D55" s="3">
        <v>1791</v>
      </c>
      <c r="E55" s="34">
        <f>D55*100/8108</f>
        <v>22.089294523926984</v>
      </c>
      <c r="F55" s="3">
        <f t="shared" ref="F55:H55" si="12">SUM(F56:F60)</f>
        <v>21</v>
      </c>
      <c r="G55" s="3">
        <f t="shared" si="12"/>
        <v>14</v>
      </c>
      <c r="H55" s="3">
        <f t="shared" si="12"/>
        <v>7</v>
      </c>
      <c r="I55" s="33">
        <f t="shared" si="11"/>
        <v>33.333333333333336</v>
      </c>
    </row>
    <row r="56" spans="1:9" ht="18.75" customHeight="1" x14ac:dyDescent="0.25">
      <c r="A56" s="9">
        <v>1</v>
      </c>
      <c r="B56" s="10" t="s">
        <v>7</v>
      </c>
      <c r="C56" s="9">
        <v>21</v>
      </c>
      <c r="D56" s="9">
        <v>918</v>
      </c>
      <c r="E56" s="12">
        <v>50.44</v>
      </c>
      <c r="F56" s="36">
        <v>11</v>
      </c>
      <c r="G56" s="36">
        <v>7</v>
      </c>
      <c r="H56" s="36">
        <v>4</v>
      </c>
      <c r="I56" s="38">
        <f t="shared" si="11"/>
        <v>36.363636363636367</v>
      </c>
    </row>
    <row r="57" spans="1:9" ht="18.75" customHeight="1" x14ac:dyDescent="0.25">
      <c r="A57" s="9">
        <v>2</v>
      </c>
      <c r="B57" s="10" t="s">
        <v>34</v>
      </c>
      <c r="C57" s="9">
        <v>21</v>
      </c>
      <c r="D57" s="9">
        <v>238</v>
      </c>
      <c r="E57" s="12">
        <v>13.08</v>
      </c>
      <c r="F57" s="36">
        <v>3</v>
      </c>
      <c r="G57" s="36">
        <v>2</v>
      </c>
      <c r="H57" s="36">
        <v>1</v>
      </c>
      <c r="I57" s="38">
        <f t="shared" si="11"/>
        <v>33.333333333333336</v>
      </c>
    </row>
    <row r="58" spans="1:9" ht="18.75" customHeight="1" x14ac:dyDescent="0.25">
      <c r="A58" s="9">
        <v>3</v>
      </c>
      <c r="B58" s="10" t="s">
        <v>9</v>
      </c>
      <c r="C58" s="9">
        <v>21</v>
      </c>
      <c r="D58" s="9">
        <v>389</v>
      </c>
      <c r="E58" s="12">
        <v>21.37</v>
      </c>
      <c r="F58" s="36">
        <v>5</v>
      </c>
      <c r="G58" s="36">
        <v>3</v>
      </c>
      <c r="H58" s="36">
        <v>2</v>
      </c>
      <c r="I58" s="38">
        <f t="shared" si="11"/>
        <v>40</v>
      </c>
    </row>
    <row r="59" spans="1:9" ht="18.75" customHeight="1" x14ac:dyDescent="0.25">
      <c r="A59" s="9">
        <v>4</v>
      </c>
      <c r="B59" s="10" t="s">
        <v>19</v>
      </c>
      <c r="C59" s="9">
        <v>21</v>
      </c>
      <c r="D59" s="9">
        <v>79</v>
      </c>
      <c r="E59" s="12">
        <v>4.34</v>
      </c>
      <c r="F59" s="85" t="s">
        <v>13</v>
      </c>
      <c r="G59" s="83"/>
      <c r="H59" s="83"/>
      <c r="I59" s="84"/>
    </row>
    <row r="60" spans="1:9" ht="18.75" customHeight="1" x14ac:dyDescent="0.25">
      <c r="A60" s="9">
        <v>5</v>
      </c>
      <c r="B60" s="10" t="s">
        <v>35</v>
      </c>
      <c r="C60" s="9">
        <v>21</v>
      </c>
      <c r="D60" s="9">
        <v>167</v>
      </c>
      <c r="E60" s="12">
        <v>9.18</v>
      </c>
      <c r="F60" s="36">
        <v>2</v>
      </c>
      <c r="G60" s="36">
        <v>2</v>
      </c>
      <c r="H60" s="36">
        <v>0</v>
      </c>
      <c r="I60" s="38">
        <f t="shared" ref="I60:I61" si="13">H60*100/F60</f>
        <v>0</v>
      </c>
    </row>
    <row r="61" spans="1:9" ht="15.75" customHeight="1" x14ac:dyDescent="0.25">
      <c r="A61" s="3">
        <v>8</v>
      </c>
      <c r="B61" s="4" t="s">
        <v>91</v>
      </c>
      <c r="C61" s="16">
        <v>70</v>
      </c>
      <c r="D61" s="16">
        <v>1104</v>
      </c>
      <c r="E61" s="18">
        <f>D61*100/6225</f>
        <v>17.734939759036145</v>
      </c>
      <c r="F61" s="16">
        <v>21</v>
      </c>
      <c r="G61" s="16">
        <v>15</v>
      </c>
      <c r="H61" s="16">
        <v>6</v>
      </c>
      <c r="I61" s="18">
        <f t="shared" si="13"/>
        <v>28.571428571428573</v>
      </c>
    </row>
    <row r="62" spans="1:9" ht="15.75" customHeight="1" x14ac:dyDescent="0.25">
      <c r="A62" s="9">
        <v>1</v>
      </c>
      <c r="B62" s="10" t="s">
        <v>9</v>
      </c>
      <c r="C62" s="21">
        <v>20</v>
      </c>
      <c r="D62" s="21">
        <v>475</v>
      </c>
      <c r="E62" s="40">
        <v>33.1</v>
      </c>
      <c r="F62" s="41">
        <v>7</v>
      </c>
      <c r="G62" s="41">
        <v>5</v>
      </c>
      <c r="H62" s="41">
        <v>2</v>
      </c>
      <c r="I62" s="41">
        <f t="shared" ref="I62:I65" si="14">H62*100/G62</f>
        <v>40</v>
      </c>
    </row>
    <row r="63" spans="1:9" ht="15.75" customHeight="1" x14ac:dyDescent="0.25">
      <c r="A63" s="9">
        <v>2</v>
      </c>
      <c r="B63" s="10" t="s">
        <v>10</v>
      </c>
      <c r="C63" s="21">
        <v>19</v>
      </c>
      <c r="D63" s="21">
        <v>174</v>
      </c>
      <c r="E63" s="40">
        <v>12.13</v>
      </c>
      <c r="F63" s="41">
        <v>3</v>
      </c>
      <c r="G63" s="41">
        <v>2</v>
      </c>
      <c r="H63" s="41">
        <v>1</v>
      </c>
      <c r="I63" s="41">
        <f t="shared" si="14"/>
        <v>50</v>
      </c>
    </row>
    <row r="64" spans="1:9" ht="15.75" customHeight="1" x14ac:dyDescent="0.25">
      <c r="A64" s="9">
        <v>3</v>
      </c>
      <c r="B64" s="10" t="s">
        <v>7</v>
      </c>
      <c r="C64" s="41">
        <v>11</v>
      </c>
      <c r="D64" s="41">
        <v>206</v>
      </c>
      <c r="E64" s="23">
        <v>14.36</v>
      </c>
      <c r="F64" s="41">
        <v>3</v>
      </c>
      <c r="G64" s="41">
        <v>2</v>
      </c>
      <c r="H64" s="41">
        <v>1</v>
      </c>
      <c r="I64" s="41">
        <f t="shared" si="14"/>
        <v>50</v>
      </c>
    </row>
    <row r="65" spans="1:9" ht="15.75" customHeight="1" x14ac:dyDescent="0.25">
      <c r="A65" s="9">
        <v>4</v>
      </c>
      <c r="B65" s="10" t="s">
        <v>27</v>
      </c>
      <c r="C65" s="21">
        <v>20</v>
      </c>
      <c r="D65" s="21">
        <v>249</v>
      </c>
      <c r="E65" s="40">
        <v>38.26</v>
      </c>
      <c r="F65" s="41">
        <v>8</v>
      </c>
      <c r="G65" s="41">
        <v>6</v>
      </c>
      <c r="H65" s="41">
        <v>2</v>
      </c>
      <c r="I65" s="23">
        <f t="shared" si="14"/>
        <v>33.333333333333336</v>
      </c>
    </row>
    <row r="66" spans="1:9" ht="18.75" customHeight="1" x14ac:dyDescent="0.25">
      <c r="A66" s="3">
        <v>9</v>
      </c>
      <c r="B66" s="4" t="s">
        <v>92</v>
      </c>
      <c r="C66" s="3">
        <v>118</v>
      </c>
      <c r="D66" s="3">
        <v>2344</v>
      </c>
      <c r="E66" s="34">
        <f>D66*100/7027</f>
        <v>33.357051373274516</v>
      </c>
      <c r="F66" s="3">
        <v>21</v>
      </c>
      <c r="G66" s="3">
        <v>14</v>
      </c>
      <c r="H66" s="3">
        <v>7</v>
      </c>
      <c r="I66" s="34">
        <f t="shared" ref="I66:I77" si="15">H66*100/F66</f>
        <v>33.333333333333336</v>
      </c>
    </row>
    <row r="67" spans="1:9" ht="15.75" customHeight="1" x14ac:dyDescent="0.25">
      <c r="A67" s="9">
        <v>1</v>
      </c>
      <c r="B67" s="10" t="s">
        <v>9</v>
      </c>
      <c r="C67" s="36">
        <v>20</v>
      </c>
      <c r="D67" s="36">
        <v>704</v>
      </c>
      <c r="E67" s="35">
        <v>29.69</v>
      </c>
      <c r="F67" s="36">
        <v>6</v>
      </c>
      <c r="G67" s="36">
        <v>2</v>
      </c>
      <c r="H67" s="36">
        <v>4</v>
      </c>
      <c r="I67" s="35">
        <f t="shared" si="15"/>
        <v>66.666666666666671</v>
      </c>
    </row>
    <row r="68" spans="1:9" ht="15.75" customHeight="1" x14ac:dyDescent="0.25">
      <c r="A68" s="9">
        <v>2</v>
      </c>
      <c r="B68" s="10" t="s">
        <v>25</v>
      </c>
      <c r="C68" s="9">
        <v>20</v>
      </c>
      <c r="D68" s="9">
        <v>230</v>
      </c>
      <c r="E68" s="12">
        <v>9.6999999999999993</v>
      </c>
      <c r="F68" s="36">
        <v>2</v>
      </c>
      <c r="G68" s="36">
        <v>2</v>
      </c>
      <c r="H68" s="36">
        <v>0</v>
      </c>
      <c r="I68" s="35">
        <f t="shared" si="15"/>
        <v>0</v>
      </c>
    </row>
    <row r="69" spans="1:9" ht="15.75" customHeight="1" x14ac:dyDescent="0.25">
      <c r="A69" s="9">
        <v>3</v>
      </c>
      <c r="B69" s="10" t="s">
        <v>23</v>
      </c>
      <c r="C69" s="9">
        <v>20</v>
      </c>
      <c r="D69" s="9">
        <v>280</v>
      </c>
      <c r="E69" s="12">
        <v>11.81</v>
      </c>
      <c r="F69" s="36">
        <v>3</v>
      </c>
      <c r="G69" s="36">
        <v>2</v>
      </c>
      <c r="H69" s="36">
        <v>1</v>
      </c>
      <c r="I69" s="35">
        <f t="shared" si="15"/>
        <v>33.333333333333336</v>
      </c>
    </row>
    <row r="70" spans="1:9" ht="15.75" customHeight="1" x14ac:dyDescent="0.25">
      <c r="A70" s="9">
        <v>4</v>
      </c>
      <c r="B70" s="10" t="s">
        <v>36</v>
      </c>
      <c r="C70" s="9">
        <v>16</v>
      </c>
      <c r="D70" s="9">
        <v>373</v>
      </c>
      <c r="E70" s="12">
        <v>15.73</v>
      </c>
      <c r="F70" s="36">
        <v>3</v>
      </c>
      <c r="G70" s="36">
        <v>2</v>
      </c>
      <c r="H70" s="36">
        <v>1</v>
      </c>
      <c r="I70" s="35">
        <f t="shared" si="15"/>
        <v>33.333333333333336</v>
      </c>
    </row>
    <row r="71" spans="1:9" ht="15.75" customHeight="1" x14ac:dyDescent="0.25">
      <c r="A71" s="9">
        <v>5</v>
      </c>
      <c r="B71" s="10" t="s">
        <v>33</v>
      </c>
      <c r="C71" s="9">
        <v>21</v>
      </c>
      <c r="D71" s="9">
        <v>221</v>
      </c>
      <c r="E71" s="12">
        <v>9.32</v>
      </c>
      <c r="F71" s="36">
        <v>2</v>
      </c>
      <c r="G71" s="36">
        <v>2</v>
      </c>
      <c r="H71" s="36">
        <v>0</v>
      </c>
      <c r="I71" s="35">
        <f t="shared" si="15"/>
        <v>0</v>
      </c>
    </row>
    <row r="72" spans="1:9" ht="15.75" customHeight="1" x14ac:dyDescent="0.25">
      <c r="A72" s="9">
        <v>6</v>
      </c>
      <c r="B72" s="10" t="s">
        <v>19</v>
      </c>
      <c r="C72" s="9">
        <v>21</v>
      </c>
      <c r="D72" s="9">
        <v>536</v>
      </c>
      <c r="E72" s="12">
        <v>22.61</v>
      </c>
      <c r="F72" s="36">
        <v>5</v>
      </c>
      <c r="G72" s="36">
        <v>4</v>
      </c>
      <c r="H72" s="36">
        <v>1</v>
      </c>
      <c r="I72" s="35">
        <f t="shared" si="15"/>
        <v>20</v>
      </c>
    </row>
    <row r="73" spans="1:9" ht="23.25" customHeight="1" x14ac:dyDescent="0.25">
      <c r="A73" s="28"/>
      <c r="B73" s="42" t="s">
        <v>93</v>
      </c>
      <c r="C73" s="32">
        <f>C74+C80+C85</f>
        <v>286</v>
      </c>
      <c r="D73" s="32">
        <f>D85+D80+D74</f>
        <v>16083</v>
      </c>
      <c r="E73" s="31"/>
      <c r="F73" s="32">
        <f t="shared" ref="F73:H73" si="16">F74+F80+F85</f>
        <v>83</v>
      </c>
      <c r="G73" s="32">
        <f t="shared" si="16"/>
        <v>60</v>
      </c>
      <c r="H73" s="32">
        <f t="shared" si="16"/>
        <v>23</v>
      </c>
      <c r="I73" s="31">
        <f t="shared" si="15"/>
        <v>27.710843373493976</v>
      </c>
    </row>
    <row r="74" spans="1:9" ht="15.75" customHeight="1" x14ac:dyDescent="0.25">
      <c r="A74" s="3">
        <v>10</v>
      </c>
      <c r="B74" s="43" t="s">
        <v>94</v>
      </c>
      <c r="C74" s="19">
        <v>103</v>
      </c>
      <c r="D74" s="19">
        <v>6082</v>
      </c>
      <c r="E74" s="18">
        <f>D74*100/35418</f>
        <v>17.172059404822406</v>
      </c>
      <c r="F74" s="19">
        <v>31</v>
      </c>
      <c r="G74" s="19">
        <v>21</v>
      </c>
      <c r="H74" s="19">
        <v>10</v>
      </c>
      <c r="I74" s="17">
        <f t="shared" si="15"/>
        <v>32.258064516129032</v>
      </c>
    </row>
    <row r="75" spans="1:9" ht="15.75" customHeight="1" x14ac:dyDescent="0.25">
      <c r="A75" s="9">
        <v>1</v>
      </c>
      <c r="B75" s="10" t="s">
        <v>37</v>
      </c>
      <c r="C75" s="24">
        <v>25</v>
      </c>
      <c r="D75" s="24">
        <v>1203</v>
      </c>
      <c r="E75" s="23">
        <v>19.600000000000001</v>
      </c>
      <c r="F75" s="24">
        <v>6</v>
      </c>
      <c r="G75" s="24">
        <v>4</v>
      </c>
      <c r="H75" s="24">
        <v>2</v>
      </c>
      <c r="I75" s="22">
        <f t="shared" si="15"/>
        <v>33.333333333333336</v>
      </c>
    </row>
    <row r="76" spans="1:9" ht="15.75" customHeight="1" x14ac:dyDescent="0.25">
      <c r="A76" s="9">
        <v>2</v>
      </c>
      <c r="B76" s="10" t="s">
        <v>9</v>
      </c>
      <c r="C76" s="24">
        <v>24</v>
      </c>
      <c r="D76" s="24">
        <v>1834</v>
      </c>
      <c r="E76" s="23">
        <v>29.88</v>
      </c>
      <c r="F76" s="24">
        <v>9</v>
      </c>
      <c r="G76" s="24">
        <v>6</v>
      </c>
      <c r="H76" s="24">
        <v>3</v>
      </c>
      <c r="I76" s="22">
        <f t="shared" si="15"/>
        <v>33.333333333333336</v>
      </c>
    </row>
    <row r="77" spans="1:9" ht="15.75" customHeight="1" x14ac:dyDescent="0.25">
      <c r="A77" s="9">
        <v>3</v>
      </c>
      <c r="B77" s="10" t="s">
        <v>20</v>
      </c>
      <c r="C77" s="24">
        <v>23</v>
      </c>
      <c r="D77" s="24">
        <v>1370</v>
      </c>
      <c r="E77" s="23">
        <v>22.32</v>
      </c>
      <c r="F77" s="24">
        <v>7</v>
      </c>
      <c r="G77" s="24">
        <v>5</v>
      </c>
      <c r="H77" s="24">
        <v>2</v>
      </c>
      <c r="I77" s="22">
        <f t="shared" si="15"/>
        <v>28.571428571428573</v>
      </c>
    </row>
    <row r="78" spans="1:9" ht="15.75" x14ac:dyDescent="0.25">
      <c r="A78" s="9">
        <v>4</v>
      </c>
      <c r="B78" s="79" t="s">
        <v>122</v>
      </c>
      <c r="C78" s="80"/>
      <c r="D78" s="80"/>
      <c r="E78" s="80"/>
      <c r="F78" s="80"/>
      <c r="G78" s="80"/>
      <c r="H78" s="80"/>
      <c r="I78" s="81"/>
    </row>
    <row r="79" spans="1:9" ht="15.75" customHeight="1" x14ac:dyDescent="0.25">
      <c r="A79" s="9">
        <v>5</v>
      </c>
      <c r="B79" s="10" t="s">
        <v>14</v>
      </c>
      <c r="C79" s="24">
        <v>31</v>
      </c>
      <c r="D79" s="24">
        <v>1675</v>
      </c>
      <c r="E79" s="23">
        <v>27.29</v>
      </c>
      <c r="F79" s="24">
        <v>9</v>
      </c>
      <c r="G79" s="24">
        <v>6</v>
      </c>
      <c r="H79" s="24">
        <v>3</v>
      </c>
      <c r="I79" s="22">
        <f t="shared" ref="I79:I80" si="17">H79*100/F79</f>
        <v>33.333333333333336</v>
      </c>
    </row>
    <row r="80" spans="1:9" ht="18.75" customHeight="1" x14ac:dyDescent="0.25">
      <c r="A80" s="3">
        <v>11</v>
      </c>
      <c r="B80" s="4" t="s">
        <v>95</v>
      </c>
      <c r="C80" s="19">
        <f>C83+C84+C82+C81</f>
        <v>70</v>
      </c>
      <c r="D80" s="19">
        <v>2281</v>
      </c>
      <c r="E80" s="18">
        <f>D80*100/9619</f>
        <v>23.713483730117474</v>
      </c>
      <c r="F80" s="19">
        <f t="shared" ref="F80:H80" si="18">F83+F84+F82+F81</f>
        <v>21</v>
      </c>
      <c r="G80" s="19">
        <f t="shared" si="18"/>
        <v>16</v>
      </c>
      <c r="H80" s="19">
        <f t="shared" si="18"/>
        <v>5</v>
      </c>
      <c r="I80" s="17">
        <f t="shared" si="17"/>
        <v>23.80952380952381</v>
      </c>
    </row>
    <row r="81" spans="1:9" ht="15.75" customHeight="1" x14ac:dyDescent="0.25">
      <c r="A81" s="9">
        <v>1</v>
      </c>
      <c r="B81" s="10" t="s">
        <v>38</v>
      </c>
      <c r="C81" s="44">
        <v>11</v>
      </c>
      <c r="D81" s="44">
        <v>158</v>
      </c>
      <c r="E81" s="35">
        <v>6.88</v>
      </c>
      <c r="F81" s="44">
        <v>1</v>
      </c>
      <c r="G81" s="44">
        <v>1</v>
      </c>
      <c r="H81" s="44">
        <v>0</v>
      </c>
      <c r="I81" s="44">
        <v>0</v>
      </c>
    </row>
    <row r="82" spans="1:9" ht="15.75" customHeight="1" x14ac:dyDescent="0.25">
      <c r="A82" s="9">
        <v>2</v>
      </c>
      <c r="B82" s="10" t="s">
        <v>10</v>
      </c>
      <c r="C82" s="24">
        <v>19</v>
      </c>
      <c r="D82" s="24">
        <v>838</v>
      </c>
      <c r="E82" s="23">
        <v>36.51</v>
      </c>
      <c r="F82" s="24">
        <v>8</v>
      </c>
      <c r="G82" s="24">
        <v>6</v>
      </c>
      <c r="H82" s="24">
        <v>2</v>
      </c>
      <c r="I82" s="22">
        <f t="shared" ref="I82:I107" si="19">H82*100/F82</f>
        <v>25</v>
      </c>
    </row>
    <row r="83" spans="1:9" ht="15.75" customHeight="1" x14ac:dyDescent="0.25">
      <c r="A83" s="9">
        <v>3</v>
      </c>
      <c r="B83" s="10" t="s">
        <v>14</v>
      </c>
      <c r="C83" s="24">
        <v>20</v>
      </c>
      <c r="D83" s="24">
        <v>885</v>
      </c>
      <c r="E83" s="23">
        <v>38.56</v>
      </c>
      <c r="F83" s="24">
        <v>8</v>
      </c>
      <c r="G83" s="24">
        <v>6</v>
      </c>
      <c r="H83" s="24">
        <v>2</v>
      </c>
      <c r="I83" s="22">
        <f t="shared" si="19"/>
        <v>25</v>
      </c>
    </row>
    <row r="84" spans="1:9" ht="15.75" customHeight="1" x14ac:dyDescent="0.25">
      <c r="A84" s="9">
        <v>4</v>
      </c>
      <c r="B84" s="10" t="s">
        <v>9</v>
      </c>
      <c r="C84" s="24">
        <v>20</v>
      </c>
      <c r="D84" s="24">
        <v>400</v>
      </c>
      <c r="E84" s="23">
        <v>17.43</v>
      </c>
      <c r="F84" s="24">
        <v>4</v>
      </c>
      <c r="G84" s="24">
        <v>3</v>
      </c>
      <c r="H84" s="24">
        <v>1</v>
      </c>
      <c r="I84" s="22">
        <f t="shared" si="19"/>
        <v>25</v>
      </c>
    </row>
    <row r="85" spans="1:9" ht="21.75" customHeight="1" x14ac:dyDescent="0.25">
      <c r="A85" s="3">
        <v>12</v>
      </c>
      <c r="B85" s="4" t="s">
        <v>96</v>
      </c>
      <c r="C85" s="19">
        <f>C86+C89+C88+C87</f>
        <v>113</v>
      </c>
      <c r="D85" s="19">
        <v>7720</v>
      </c>
      <c r="E85" s="18">
        <f>D85*100/32079</f>
        <v>24.06558807942891</v>
      </c>
      <c r="F85" s="19">
        <f t="shared" ref="F85:H85" si="20">F86+F89+F88+F87</f>
        <v>31</v>
      </c>
      <c r="G85" s="19">
        <f t="shared" si="20"/>
        <v>23</v>
      </c>
      <c r="H85" s="19">
        <f t="shared" si="20"/>
        <v>8</v>
      </c>
      <c r="I85" s="17">
        <f t="shared" si="19"/>
        <v>25.806451612903224</v>
      </c>
    </row>
    <row r="86" spans="1:9" ht="18.75" customHeight="1" x14ac:dyDescent="0.25">
      <c r="A86" s="9">
        <v>1</v>
      </c>
      <c r="B86" s="10" t="s">
        <v>39</v>
      </c>
      <c r="C86" s="24">
        <v>29</v>
      </c>
      <c r="D86" s="24">
        <v>2672</v>
      </c>
      <c r="E86" s="23">
        <v>34.15</v>
      </c>
      <c r="F86" s="24">
        <v>11</v>
      </c>
      <c r="G86" s="24">
        <v>8</v>
      </c>
      <c r="H86" s="24">
        <v>3</v>
      </c>
      <c r="I86" s="22">
        <f t="shared" si="19"/>
        <v>27.272727272727273</v>
      </c>
    </row>
    <row r="87" spans="1:9" ht="18.75" customHeight="1" x14ac:dyDescent="0.25">
      <c r="A87" s="9">
        <v>2</v>
      </c>
      <c r="B87" s="10" t="s">
        <v>10</v>
      </c>
      <c r="C87" s="24">
        <v>24</v>
      </c>
      <c r="D87" s="24">
        <v>1858</v>
      </c>
      <c r="E87" s="23">
        <v>23.74</v>
      </c>
      <c r="F87" s="24">
        <v>8</v>
      </c>
      <c r="G87" s="24">
        <v>6</v>
      </c>
      <c r="H87" s="24">
        <v>2</v>
      </c>
      <c r="I87" s="22">
        <f t="shared" si="19"/>
        <v>25</v>
      </c>
    </row>
    <row r="88" spans="1:9" ht="18.75" customHeight="1" x14ac:dyDescent="0.25">
      <c r="A88" s="9">
        <v>3</v>
      </c>
      <c r="B88" s="10" t="s">
        <v>18</v>
      </c>
      <c r="C88" s="24">
        <v>29</v>
      </c>
      <c r="D88" s="24">
        <v>1097</v>
      </c>
      <c r="E88" s="23">
        <v>14.02</v>
      </c>
      <c r="F88" s="24">
        <v>4</v>
      </c>
      <c r="G88" s="24">
        <v>3</v>
      </c>
      <c r="H88" s="24">
        <v>1</v>
      </c>
      <c r="I88" s="22">
        <f t="shared" si="19"/>
        <v>25</v>
      </c>
    </row>
    <row r="89" spans="1:9" ht="18.75" customHeight="1" x14ac:dyDescent="0.25">
      <c r="A89" s="9">
        <v>4</v>
      </c>
      <c r="B89" s="10" t="s">
        <v>9</v>
      </c>
      <c r="C89" s="24">
        <v>31</v>
      </c>
      <c r="D89" s="45">
        <v>2093</v>
      </c>
      <c r="E89" s="46">
        <v>26.75</v>
      </c>
      <c r="F89" s="47">
        <v>8</v>
      </c>
      <c r="G89" s="47">
        <v>6</v>
      </c>
      <c r="H89" s="47">
        <v>2</v>
      </c>
      <c r="I89" s="22">
        <f t="shared" si="19"/>
        <v>25</v>
      </c>
    </row>
    <row r="90" spans="1:9" ht="15.75" customHeight="1" x14ac:dyDescent="0.25">
      <c r="A90" s="28"/>
      <c r="B90" s="29" t="s">
        <v>97</v>
      </c>
      <c r="C90" s="32">
        <f>C91+C97+C106+C112+C121+C128</f>
        <v>885</v>
      </c>
      <c r="D90" s="28"/>
      <c r="E90" s="31"/>
      <c r="F90" s="28">
        <f>F91+F97+F106+F112+F121+F128</f>
        <v>166</v>
      </c>
      <c r="G90" s="28">
        <f>G91+G97+G106+G112+G121+G128</f>
        <v>117</v>
      </c>
      <c r="H90" s="28">
        <f>H91+H97+H106+H112+H121+H128</f>
        <v>49</v>
      </c>
      <c r="I90" s="31">
        <f t="shared" si="19"/>
        <v>29.518072289156628</v>
      </c>
    </row>
    <row r="91" spans="1:9" ht="15.75" customHeight="1" x14ac:dyDescent="0.25">
      <c r="A91" s="3">
        <v>13</v>
      </c>
      <c r="B91" s="4" t="s">
        <v>98</v>
      </c>
      <c r="C91" s="19">
        <v>120</v>
      </c>
      <c r="D91" s="19">
        <v>5486</v>
      </c>
      <c r="E91" s="18">
        <v>29.6</v>
      </c>
      <c r="F91" s="16">
        <f t="shared" ref="F91:H91" si="21">F92+F93+F94+F95+F96</f>
        <v>31</v>
      </c>
      <c r="G91" s="16">
        <f t="shared" si="21"/>
        <v>21</v>
      </c>
      <c r="H91" s="16">
        <f t="shared" si="21"/>
        <v>10</v>
      </c>
      <c r="I91" s="34">
        <f t="shared" si="19"/>
        <v>32.258064516129032</v>
      </c>
    </row>
    <row r="92" spans="1:9" ht="15.75" customHeight="1" x14ac:dyDescent="0.25">
      <c r="A92" s="9">
        <v>1</v>
      </c>
      <c r="B92" s="10" t="s">
        <v>40</v>
      </c>
      <c r="C92" s="24">
        <v>25</v>
      </c>
      <c r="D92" s="24">
        <v>738</v>
      </c>
      <c r="E92" s="23">
        <v>13.37</v>
      </c>
      <c r="F92" s="41">
        <v>4</v>
      </c>
      <c r="G92" s="41">
        <v>3</v>
      </c>
      <c r="H92" s="41">
        <v>1</v>
      </c>
      <c r="I92" s="12">
        <f t="shared" si="19"/>
        <v>25</v>
      </c>
    </row>
    <row r="93" spans="1:9" ht="18.75" customHeight="1" x14ac:dyDescent="0.25">
      <c r="A93" s="9">
        <v>2</v>
      </c>
      <c r="B93" s="10" t="s">
        <v>41</v>
      </c>
      <c r="C93" s="24">
        <v>23</v>
      </c>
      <c r="D93" s="24">
        <v>1662</v>
      </c>
      <c r="E93" s="23">
        <v>30.1</v>
      </c>
      <c r="F93" s="41">
        <v>10</v>
      </c>
      <c r="G93" s="41">
        <v>6</v>
      </c>
      <c r="H93" s="41">
        <v>4</v>
      </c>
      <c r="I93" s="12">
        <f t="shared" si="19"/>
        <v>40</v>
      </c>
    </row>
    <row r="94" spans="1:9" ht="15.75" customHeight="1" x14ac:dyDescent="0.25">
      <c r="A94" s="9">
        <v>3</v>
      </c>
      <c r="B94" s="10" t="s">
        <v>10</v>
      </c>
      <c r="C94" s="24">
        <v>26</v>
      </c>
      <c r="D94" s="24">
        <v>1634</v>
      </c>
      <c r="E94" s="23">
        <v>29.6</v>
      </c>
      <c r="F94" s="41">
        <v>9</v>
      </c>
      <c r="G94" s="41">
        <v>6</v>
      </c>
      <c r="H94" s="41">
        <v>3</v>
      </c>
      <c r="I94" s="12">
        <f t="shared" si="19"/>
        <v>33.333333333333336</v>
      </c>
    </row>
    <row r="95" spans="1:9" ht="15.75" customHeight="1" x14ac:dyDescent="0.25">
      <c r="A95" s="9">
        <v>4</v>
      </c>
      <c r="B95" s="10" t="s">
        <v>42</v>
      </c>
      <c r="C95" s="24">
        <v>29</v>
      </c>
      <c r="D95" s="24">
        <v>882</v>
      </c>
      <c r="E95" s="23">
        <v>15.98</v>
      </c>
      <c r="F95" s="41">
        <v>5</v>
      </c>
      <c r="G95" s="41">
        <v>4</v>
      </c>
      <c r="H95" s="41">
        <v>1</v>
      </c>
      <c r="I95" s="12">
        <f t="shared" si="19"/>
        <v>20</v>
      </c>
    </row>
    <row r="96" spans="1:9" ht="15.75" customHeight="1" x14ac:dyDescent="0.25">
      <c r="A96" s="9">
        <v>5</v>
      </c>
      <c r="B96" s="10" t="s">
        <v>43</v>
      </c>
      <c r="C96" s="24">
        <v>17</v>
      </c>
      <c r="D96" s="24">
        <v>570</v>
      </c>
      <c r="E96" s="23">
        <v>10.32</v>
      </c>
      <c r="F96" s="41">
        <v>3</v>
      </c>
      <c r="G96" s="41">
        <v>2</v>
      </c>
      <c r="H96" s="41">
        <v>1</v>
      </c>
      <c r="I96" s="12">
        <f t="shared" si="19"/>
        <v>33.333333333333336</v>
      </c>
    </row>
    <row r="97" spans="1:9" ht="15.75" customHeight="1" x14ac:dyDescent="0.25">
      <c r="A97" s="3">
        <v>14</v>
      </c>
      <c r="B97" s="4" t="s">
        <v>99</v>
      </c>
      <c r="C97" s="19">
        <v>197</v>
      </c>
      <c r="D97" s="19">
        <v>6500</v>
      </c>
      <c r="E97" s="18">
        <v>29.7</v>
      </c>
      <c r="F97" s="16">
        <f t="shared" ref="F97:H97" si="22">F98+F99+F100+F101+F102+F103+F104+F105</f>
        <v>31</v>
      </c>
      <c r="G97" s="16">
        <f t="shared" si="22"/>
        <v>24</v>
      </c>
      <c r="H97" s="16">
        <f t="shared" si="22"/>
        <v>7</v>
      </c>
      <c r="I97" s="34">
        <f t="shared" si="19"/>
        <v>22.580645161290324</v>
      </c>
    </row>
    <row r="98" spans="1:9" ht="18.75" customHeight="1" x14ac:dyDescent="0.25">
      <c r="A98" s="9">
        <v>1</v>
      </c>
      <c r="B98" s="10" t="s">
        <v>44</v>
      </c>
      <c r="C98" s="24">
        <v>25</v>
      </c>
      <c r="D98" s="24">
        <v>887</v>
      </c>
      <c r="E98" s="23">
        <v>13.57</v>
      </c>
      <c r="F98" s="41">
        <v>4</v>
      </c>
      <c r="G98" s="41">
        <v>3</v>
      </c>
      <c r="H98" s="41">
        <v>1</v>
      </c>
      <c r="I98" s="12">
        <f t="shared" si="19"/>
        <v>25</v>
      </c>
    </row>
    <row r="99" spans="1:9" ht="18.75" customHeight="1" x14ac:dyDescent="0.25">
      <c r="A99" s="9">
        <v>2</v>
      </c>
      <c r="B99" s="10" t="s">
        <v>45</v>
      </c>
      <c r="C99" s="24">
        <v>31</v>
      </c>
      <c r="D99" s="24">
        <v>1129</v>
      </c>
      <c r="E99" s="23">
        <v>17.28</v>
      </c>
      <c r="F99" s="41">
        <v>5</v>
      </c>
      <c r="G99" s="41">
        <v>4</v>
      </c>
      <c r="H99" s="41">
        <v>1</v>
      </c>
      <c r="I99" s="12">
        <f t="shared" si="19"/>
        <v>20</v>
      </c>
    </row>
    <row r="100" spans="1:9" ht="18.75" customHeight="1" x14ac:dyDescent="0.25">
      <c r="A100" s="9">
        <v>3</v>
      </c>
      <c r="B100" s="10" t="s">
        <v>15</v>
      </c>
      <c r="C100" s="24">
        <v>20</v>
      </c>
      <c r="D100" s="24">
        <v>1032</v>
      </c>
      <c r="E100" s="23">
        <v>15.79</v>
      </c>
      <c r="F100" s="41">
        <v>5</v>
      </c>
      <c r="G100" s="41">
        <v>4</v>
      </c>
      <c r="H100" s="41">
        <v>1</v>
      </c>
      <c r="I100" s="12">
        <f t="shared" si="19"/>
        <v>20</v>
      </c>
    </row>
    <row r="101" spans="1:9" ht="15.75" customHeight="1" x14ac:dyDescent="0.25">
      <c r="A101" s="9">
        <v>4</v>
      </c>
      <c r="B101" s="10" t="s">
        <v>46</v>
      </c>
      <c r="C101" s="24">
        <v>18</v>
      </c>
      <c r="D101" s="24">
        <v>419</v>
      </c>
      <c r="E101" s="23">
        <v>6.4</v>
      </c>
      <c r="F101" s="41">
        <v>2</v>
      </c>
      <c r="G101" s="41">
        <v>2</v>
      </c>
      <c r="H101" s="41"/>
      <c r="I101" s="12">
        <f t="shared" si="19"/>
        <v>0</v>
      </c>
    </row>
    <row r="102" spans="1:9" ht="15.75" customHeight="1" x14ac:dyDescent="0.25">
      <c r="A102" s="9">
        <v>5</v>
      </c>
      <c r="B102" s="20" t="s">
        <v>47</v>
      </c>
      <c r="C102" s="24">
        <v>30</v>
      </c>
      <c r="D102" s="24">
        <v>433</v>
      </c>
      <c r="E102" s="23">
        <v>6.6</v>
      </c>
      <c r="F102" s="41">
        <v>2</v>
      </c>
      <c r="G102" s="41">
        <v>2</v>
      </c>
      <c r="H102" s="41"/>
      <c r="I102" s="12">
        <f t="shared" si="19"/>
        <v>0</v>
      </c>
    </row>
    <row r="103" spans="1:9" ht="15.75" customHeight="1" x14ac:dyDescent="0.25">
      <c r="A103" s="9">
        <v>6</v>
      </c>
      <c r="B103" s="20" t="s">
        <v>7</v>
      </c>
      <c r="C103" s="24">
        <v>23</v>
      </c>
      <c r="D103" s="24">
        <v>671</v>
      </c>
      <c r="E103" s="23">
        <v>10.199999999999999</v>
      </c>
      <c r="F103" s="41">
        <v>3</v>
      </c>
      <c r="G103" s="41">
        <v>2</v>
      </c>
      <c r="H103" s="41">
        <v>1</v>
      </c>
      <c r="I103" s="12">
        <f t="shared" si="19"/>
        <v>33.333333333333336</v>
      </c>
    </row>
    <row r="104" spans="1:9" ht="15.75" customHeight="1" x14ac:dyDescent="0.25">
      <c r="A104" s="9">
        <v>7</v>
      </c>
      <c r="B104" s="20" t="s">
        <v>23</v>
      </c>
      <c r="C104" s="24">
        <v>29</v>
      </c>
      <c r="D104" s="24">
        <v>576</v>
      </c>
      <c r="E104" s="23">
        <v>8.81</v>
      </c>
      <c r="F104" s="41">
        <v>3</v>
      </c>
      <c r="G104" s="41">
        <v>2</v>
      </c>
      <c r="H104" s="41">
        <v>1</v>
      </c>
      <c r="I104" s="12">
        <f t="shared" si="19"/>
        <v>33.333333333333336</v>
      </c>
    </row>
    <row r="105" spans="1:9" ht="15.75" customHeight="1" x14ac:dyDescent="0.25">
      <c r="A105" s="9">
        <v>8</v>
      </c>
      <c r="B105" s="20" t="s">
        <v>17</v>
      </c>
      <c r="C105" s="24">
        <v>21</v>
      </c>
      <c r="D105" s="24">
        <v>1353</v>
      </c>
      <c r="E105" s="23">
        <v>20.7</v>
      </c>
      <c r="F105" s="41">
        <v>7</v>
      </c>
      <c r="G105" s="41">
        <v>5</v>
      </c>
      <c r="H105" s="41">
        <v>2</v>
      </c>
      <c r="I105" s="12">
        <f t="shared" si="19"/>
        <v>28.571428571428573</v>
      </c>
    </row>
    <row r="106" spans="1:9" ht="18.75" customHeight="1" x14ac:dyDescent="0.25">
      <c r="A106" s="3">
        <v>15</v>
      </c>
      <c r="B106" s="37" t="s">
        <v>100</v>
      </c>
      <c r="C106" s="19">
        <v>147</v>
      </c>
      <c r="D106" s="19">
        <v>10797</v>
      </c>
      <c r="E106" s="18">
        <v>29.2</v>
      </c>
      <c r="F106" s="16">
        <f>F107+F108+F109+F110+F111</f>
        <v>31</v>
      </c>
      <c r="G106" s="16">
        <f>G107+G108+G109+G110+G111</f>
        <v>22</v>
      </c>
      <c r="H106" s="16">
        <f>H107+H108+H109+H110+H111</f>
        <v>9</v>
      </c>
      <c r="I106" s="34">
        <f t="shared" si="19"/>
        <v>29.032258064516128</v>
      </c>
    </row>
    <row r="107" spans="1:9" ht="15.75" customHeight="1" x14ac:dyDescent="0.25">
      <c r="A107" s="9">
        <v>1</v>
      </c>
      <c r="B107" s="10" t="s">
        <v>19</v>
      </c>
      <c r="C107" s="24">
        <v>31</v>
      </c>
      <c r="D107" s="24">
        <v>1912</v>
      </c>
      <c r="E107" s="23">
        <v>17.54</v>
      </c>
      <c r="F107" s="41">
        <v>5</v>
      </c>
      <c r="G107" s="41">
        <v>4</v>
      </c>
      <c r="H107" s="41">
        <v>1</v>
      </c>
      <c r="I107" s="12">
        <f t="shared" si="19"/>
        <v>20</v>
      </c>
    </row>
    <row r="108" spans="1:9" ht="18.75" customHeight="1" x14ac:dyDescent="0.25">
      <c r="A108" s="9">
        <v>2</v>
      </c>
      <c r="B108" s="10" t="s">
        <v>9</v>
      </c>
      <c r="C108" s="24">
        <v>29</v>
      </c>
      <c r="D108" s="24">
        <v>1575</v>
      </c>
      <c r="E108" s="23">
        <v>14.45</v>
      </c>
      <c r="F108" s="41">
        <v>5</v>
      </c>
      <c r="G108" s="41">
        <v>4</v>
      </c>
      <c r="H108" s="41">
        <v>1</v>
      </c>
      <c r="I108" s="12">
        <f t="shared" ref="I108:I153" si="23">H108*100/F108</f>
        <v>20</v>
      </c>
    </row>
    <row r="109" spans="1:9" ht="15.75" customHeight="1" x14ac:dyDescent="0.25">
      <c r="A109" s="9">
        <v>3</v>
      </c>
      <c r="B109" s="10" t="s">
        <v>48</v>
      </c>
      <c r="C109" s="24">
        <v>31</v>
      </c>
      <c r="D109" s="24">
        <v>2479</v>
      </c>
      <c r="E109" s="23">
        <v>22.75</v>
      </c>
      <c r="F109" s="41">
        <v>7</v>
      </c>
      <c r="G109" s="41">
        <v>5</v>
      </c>
      <c r="H109" s="41">
        <v>2</v>
      </c>
      <c r="I109" s="12">
        <f t="shared" si="23"/>
        <v>28.571428571428573</v>
      </c>
    </row>
    <row r="110" spans="1:9" ht="15.75" customHeight="1" x14ac:dyDescent="0.25">
      <c r="A110" s="9">
        <v>4</v>
      </c>
      <c r="B110" s="10" t="s">
        <v>49</v>
      </c>
      <c r="C110" s="24">
        <v>27</v>
      </c>
      <c r="D110" s="24">
        <v>1729</v>
      </c>
      <c r="E110" s="23">
        <v>15.87</v>
      </c>
      <c r="F110" s="41">
        <v>5</v>
      </c>
      <c r="G110" s="41">
        <v>3</v>
      </c>
      <c r="H110" s="41">
        <v>2</v>
      </c>
      <c r="I110" s="12">
        <f t="shared" si="23"/>
        <v>40</v>
      </c>
    </row>
    <row r="111" spans="1:9" ht="15.75" customHeight="1" x14ac:dyDescent="0.25">
      <c r="A111" s="9">
        <v>5</v>
      </c>
      <c r="B111" s="10" t="s">
        <v>23</v>
      </c>
      <c r="C111" s="24">
        <v>29</v>
      </c>
      <c r="D111" s="24">
        <v>3102</v>
      </c>
      <c r="E111" s="23">
        <v>28.46</v>
      </c>
      <c r="F111" s="41">
        <v>9</v>
      </c>
      <c r="G111" s="41">
        <v>6</v>
      </c>
      <c r="H111" s="41">
        <v>3</v>
      </c>
      <c r="I111" s="12">
        <f t="shared" si="23"/>
        <v>33.333333333333336</v>
      </c>
    </row>
    <row r="112" spans="1:9" ht="15.75" customHeight="1" x14ac:dyDescent="0.25">
      <c r="A112" s="3">
        <v>16</v>
      </c>
      <c r="B112" s="4" t="s">
        <v>101</v>
      </c>
      <c r="C112" s="19">
        <v>232</v>
      </c>
      <c r="D112" s="19">
        <v>5020</v>
      </c>
      <c r="E112" s="18">
        <v>44.5</v>
      </c>
      <c r="F112" s="16">
        <f t="shared" ref="F112:H112" si="24">F113+F114+F115+F116+F118+F117+F119+F120</f>
        <v>31</v>
      </c>
      <c r="G112" s="16">
        <f t="shared" si="24"/>
        <v>21</v>
      </c>
      <c r="H112" s="16">
        <f t="shared" si="24"/>
        <v>10</v>
      </c>
      <c r="I112" s="34">
        <f t="shared" si="23"/>
        <v>32.258064516129032</v>
      </c>
    </row>
    <row r="113" spans="1:9" ht="15.75" customHeight="1" x14ac:dyDescent="0.25">
      <c r="A113" s="9">
        <v>1</v>
      </c>
      <c r="B113" s="10" t="s">
        <v>50</v>
      </c>
      <c r="C113" s="24">
        <v>31</v>
      </c>
      <c r="D113" s="24">
        <v>682</v>
      </c>
      <c r="E113" s="23">
        <v>13.47</v>
      </c>
      <c r="F113" s="41">
        <v>4</v>
      </c>
      <c r="G113" s="41">
        <v>3</v>
      </c>
      <c r="H113" s="41">
        <v>1</v>
      </c>
      <c r="I113" s="12">
        <f t="shared" si="23"/>
        <v>25</v>
      </c>
    </row>
    <row r="114" spans="1:9" ht="15.75" customHeight="1" x14ac:dyDescent="0.25">
      <c r="A114" s="9">
        <v>2</v>
      </c>
      <c r="B114" s="48" t="s">
        <v>9</v>
      </c>
      <c r="C114" s="24">
        <v>28</v>
      </c>
      <c r="D114" s="24">
        <v>412</v>
      </c>
      <c r="E114" s="23">
        <v>8.1300000000000008</v>
      </c>
      <c r="F114" s="41">
        <v>3</v>
      </c>
      <c r="G114" s="41">
        <v>2</v>
      </c>
      <c r="H114" s="41">
        <v>1</v>
      </c>
      <c r="I114" s="12">
        <f t="shared" si="23"/>
        <v>33.333333333333336</v>
      </c>
    </row>
    <row r="115" spans="1:9" ht="15.75" customHeight="1" x14ac:dyDescent="0.25">
      <c r="A115" s="9">
        <v>3</v>
      </c>
      <c r="B115" s="49" t="s">
        <v>39</v>
      </c>
      <c r="C115" s="24">
        <v>23</v>
      </c>
      <c r="D115" s="24">
        <v>522</v>
      </c>
      <c r="E115" s="23">
        <v>10.31</v>
      </c>
      <c r="F115" s="41">
        <v>3</v>
      </c>
      <c r="G115" s="41">
        <v>2</v>
      </c>
      <c r="H115" s="41">
        <v>1</v>
      </c>
      <c r="I115" s="12">
        <f t="shared" si="23"/>
        <v>33.333333333333336</v>
      </c>
    </row>
    <row r="116" spans="1:9" ht="15.75" customHeight="1" x14ac:dyDescent="0.25">
      <c r="A116" s="9">
        <v>4</v>
      </c>
      <c r="B116" s="48" t="s">
        <v>51</v>
      </c>
      <c r="C116" s="24">
        <v>29</v>
      </c>
      <c r="D116" s="24">
        <v>455</v>
      </c>
      <c r="E116" s="23">
        <v>8.98</v>
      </c>
      <c r="F116" s="41">
        <v>3</v>
      </c>
      <c r="G116" s="41">
        <v>2</v>
      </c>
      <c r="H116" s="41">
        <v>1</v>
      </c>
      <c r="I116" s="12">
        <f t="shared" si="23"/>
        <v>33.333333333333336</v>
      </c>
    </row>
    <row r="117" spans="1:9" ht="15.75" customHeight="1" x14ac:dyDescent="0.25">
      <c r="A117" s="9">
        <v>5</v>
      </c>
      <c r="B117" s="48" t="s">
        <v>15</v>
      </c>
      <c r="C117" s="24">
        <v>31</v>
      </c>
      <c r="D117" s="24">
        <v>400</v>
      </c>
      <c r="E117" s="23">
        <v>7.9</v>
      </c>
      <c r="F117" s="41">
        <v>2</v>
      </c>
      <c r="G117" s="41"/>
      <c r="H117" s="41">
        <v>2</v>
      </c>
      <c r="I117" s="12">
        <f t="shared" si="23"/>
        <v>100</v>
      </c>
    </row>
    <row r="118" spans="1:9" ht="15.75" customHeight="1" x14ac:dyDescent="0.25">
      <c r="A118" s="9">
        <v>6</v>
      </c>
      <c r="B118" s="49" t="s">
        <v>7</v>
      </c>
      <c r="C118" s="24">
        <v>30</v>
      </c>
      <c r="D118" s="24">
        <v>468</v>
      </c>
      <c r="E118" s="23">
        <v>9.24</v>
      </c>
      <c r="F118" s="41">
        <v>3</v>
      </c>
      <c r="G118" s="41">
        <v>2</v>
      </c>
      <c r="H118" s="41">
        <v>1</v>
      </c>
      <c r="I118" s="12">
        <f t="shared" si="23"/>
        <v>33.333333333333336</v>
      </c>
    </row>
    <row r="119" spans="1:9" ht="15.75" customHeight="1" x14ac:dyDescent="0.25">
      <c r="A119" s="9">
        <v>7</v>
      </c>
      <c r="B119" s="49" t="s">
        <v>20</v>
      </c>
      <c r="C119" s="24">
        <v>29</v>
      </c>
      <c r="D119" s="24">
        <v>335</v>
      </c>
      <c r="E119" s="23">
        <v>6.61</v>
      </c>
      <c r="F119" s="41">
        <v>2</v>
      </c>
      <c r="G119" s="41">
        <v>2</v>
      </c>
      <c r="H119" s="41"/>
      <c r="I119" s="12">
        <f t="shared" si="23"/>
        <v>0</v>
      </c>
    </row>
    <row r="120" spans="1:9" ht="15.75" customHeight="1" x14ac:dyDescent="0.25">
      <c r="A120" s="9">
        <v>8</v>
      </c>
      <c r="B120" s="48" t="s">
        <v>38</v>
      </c>
      <c r="C120" s="24">
        <v>31</v>
      </c>
      <c r="D120" s="24">
        <v>1746</v>
      </c>
      <c r="E120" s="23">
        <v>34.49</v>
      </c>
      <c r="F120" s="41">
        <v>11</v>
      </c>
      <c r="G120" s="41">
        <v>8</v>
      </c>
      <c r="H120" s="41">
        <v>3</v>
      </c>
      <c r="I120" s="12">
        <f t="shared" si="23"/>
        <v>27.272727272727273</v>
      </c>
    </row>
    <row r="121" spans="1:9" ht="15" customHeight="1" x14ac:dyDescent="0.25">
      <c r="A121" s="3">
        <v>17</v>
      </c>
      <c r="B121" s="50" t="s">
        <v>102</v>
      </c>
      <c r="C121" s="19">
        <v>126</v>
      </c>
      <c r="D121" s="19">
        <v>2968</v>
      </c>
      <c r="E121" s="18">
        <v>29</v>
      </c>
      <c r="F121" s="16">
        <f t="shared" ref="F121:H121" si="25">F122+F123+F124+F125+F126+F127</f>
        <v>21</v>
      </c>
      <c r="G121" s="16">
        <f t="shared" si="25"/>
        <v>14</v>
      </c>
      <c r="H121" s="16">
        <f t="shared" si="25"/>
        <v>7</v>
      </c>
      <c r="I121" s="34">
        <f t="shared" si="23"/>
        <v>33.333333333333336</v>
      </c>
    </row>
    <row r="122" spans="1:9" ht="15" customHeight="1" x14ac:dyDescent="0.25">
      <c r="A122" s="9">
        <v>1</v>
      </c>
      <c r="B122" s="10" t="s">
        <v>23</v>
      </c>
      <c r="C122" s="24">
        <v>21</v>
      </c>
      <c r="D122" s="24">
        <v>183</v>
      </c>
      <c r="E122" s="23">
        <v>6.07</v>
      </c>
      <c r="F122" s="41">
        <v>1</v>
      </c>
      <c r="G122" s="41"/>
      <c r="H122" s="41">
        <v>1</v>
      </c>
      <c r="I122" s="11">
        <f t="shared" si="23"/>
        <v>100</v>
      </c>
    </row>
    <row r="123" spans="1:9" ht="15" customHeight="1" x14ac:dyDescent="0.25">
      <c r="A123" s="9">
        <v>2</v>
      </c>
      <c r="B123" s="10" t="s">
        <v>19</v>
      </c>
      <c r="C123" s="24">
        <v>21</v>
      </c>
      <c r="D123" s="24">
        <v>781</v>
      </c>
      <c r="E123" s="23">
        <v>25.92</v>
      </c>
      <c r="F123" s="41">
        <v>5</v>
      </c>
      <c r="G123" s="41">
        <v>4</v>
      </c>
      <c r="H123" s="41">
        <v>1</v>
      </c>
      <c r="I123" s="11">
        <f t="shared" si="23"/>
        <v>20</v>
      </c>
    </row>
    <row r="124" spans="1:9" ht="15.75" customHeight="1" x14ac:dyDescent="0.25">
      <c r="A124" s="9">
        <v>3</v>
      </c>
      <c r="B124" s="10" t="s">
        <v>21</v>
      </c>
      <c r="C124" s="24">
        <v>21</v>
      </c>
      <c r="D124" s="24">
        <v>507</v>
      </c>
      <c r="E124" s="23">
        <v>16.829999999999998</v>
      </c>
      <c r="F124" s="41">
        <v>4</v>
      </c>
      <c r="G124" s="41">
        <v>3</v>
      </c>
      <c r="H124" s="41">
        <v>1</v>
      </c>
      <c r="I124" s="11">
        <f t="shared" si="23"/>
        <v>25</v>
      </c>
    </row>
    <row r="125" spans="1:9" ht="15.75" customHeight="1" x14ac:dyDescent="0.25">
      <c r="A125" s="9">
        <v>4</v>
      </c>
      <c r="B125" s="10" t="s">
        <v>9</v>
      </c>
      <c r="C125" s="24">
        <v>21</v>
      </c>
      <c r="D125" s="24">
        <v>500</v>
      </c>
      <c r="E125" s="23">
        <v>16.59</v>
      </c>
      <c r="F125" s="41">
        <v>4</v>
      </c>
      <c r="G125" s="41">
        <v>2</v>
      </c>
      <c r="H125" s="41">
        <v>2</v>
      </c>
      <c r="I125" s="11">
        <f t="shared" si="23"/>
        <v>50</v>
      </c>
    </row>
    <row r="126" spans="1:9" ht="15.75" customHeight="1" x14ac:dyDescent="0.25">
      <c r="A126" s="9">
        <v>5</v>
      </c>
      <c r="B126" s="10" t="s">
        <v>52</v>
      </c>
      <c r="C126" s="24">
        <v>21</v>
      </c>
      <c r="D126" s="24">
        <v>423</v>
      </c>
      <c r="E126" s="23">
        <v>14.04</v>
      </c>
      <c r="F126" s="41">
        <v>3</v>
      </c>
      <c r="G126" s="41">
        <v>2</v>
      </c>
      <c r="H126" s="41">
        <v>1</v>
      </c>
      <c r="I126" s="11">
        <f t="shared" si="23"/>
        <v>33.333333333333336</v>
      </c>
    </row>
    <row r="127" spans="1:9" ht="15.75" customHeight="1" x14ac:dyDescent="0.25">
      <c r="A127" s="9">
        <v>6</v>
      </c>
      <c r="B127" s="10" t="s">
        <v>10</v>
      </c>
      <c r="C127" s="24">
        <v>21</v>
      </c>
      <c r="D127" s="24">
        <v>574</v>
      </c>
      <c r="E127" s="23">
        <v>19.05</v>
      </c>
      <c r="F127" s="41">
        <v>4</v>
      </c>
      <c r="G127" s="41">
        <v>3</v>
      </c>
      <c r="H127" s="41">
        <v>1</v>
      </c>
      <c r="I127" s="11">
        <f t="shared" si="23"/>
        <v>25</v>
      </c>
    </row>
    <row r="128" spans="1:9" ht="15.75" customHeight="1" x14ac:dyDescent="0.25">
      <c r="A128" s="3">
        <v>18</v>
      </c>
      <c r="B128" s="4" t="s">
        <v>103</v>
      </c>
      <c r="C128" s="19">
        <v>63</v>
      </c>
      <c r="D128" s="19">
        <v>1757</v>
      </c>
      <c r="E128" s="18">
        <v>21.04</v>
      </c>
      <c r="F128" s="16">
        <f t="shared" ref="F128:H128" si="26">F129+F130+F131</f>
        <v>21</v>
      </c>
      <c r="G128" s="16">
        <f t="shared" si="26"/>
        <v>15</v>
      </c>
      <c r="H128" s="16">
        <f t="shared" si="26"/>
        <v>6</v>
      </c>
      <c r="I128" s="34">
        <f t="shared" si="23"/>
        <v>28.571428571428573</v>
      </c>
    </row>
    <row r="129" spans="1:9" ht="15.75" customHeight="1" x14ac:dyDescent="0.25">
      <c r="A129" s="9">
        <v>1</v>
      </c>
      <c r="B129" s="10" t="s">
        <v>19</v>
      </c>
      <c r="C129" s="24">
        <v>21</v>
      </c>
      <c r="D129" s="24">
        <v>727</v>
      </c>
      <c r="E129" s="23">
        <v>40.799999999999997</v>
      </c>
      <c r="F129" s="41">
        <v>9</v>
      </c>
      <c r="G129" s="41">
        <v>6</v>
      </c>
      <c r="H129" s="41">
        <v>3</v>
      </c>
      <c r="I129" s="12">
        <f t="shared" si="23"/>
        <v>33.333333333333336</v>
      </c>
    </row>
    <row r="130" spans="1:9" ht="15.75" customHeight="1" x14ac:dyDescent="0.25">
      <c r="A130" s="9">
        <v>2</v>
      </c>
      <c r="B130" s="10" t="s">
        <v>9</v>
      </c>
      <c r="C130" s="24">
        <v>21</v>
      </c>
      <c r="D130" s="24">
        <v>407</v>
      </c>
      <c r="E130" s="23">
        <v>22.88</v>
      </c>
      <c r="F130" s="41">
        <v>5</v>
      </c>
      <c r="G130" s="41">
        <v>4</v>
      </c>
      <c r="H130" s="41">
        <v>1</v>
      </c>
      <c r="I130" s="12">
        <f t="shared" si="23"/>
        <v>20</v>
      </c>
    </row>
    <row r="131" spans="1:9" ht="15.75" customHeight="1" x14ac:dyDescent="0.25">
      <c r="A131" s="9">
        <v>3</v>
      </c>
      <c r="B131" s="10" t="s">
        <v>23</v>
      </c>
      <c r="C131" s="24">
        <v>21</v>
      </c>
      <c r="D131" s="24">
        <v>623</v>
      </c>
      <c r="E131" s="23">
        <v>35.200000000000003</v>
      </c>
      <c r="F131" s="41">
        <v>7</v>
      </c>
      <c r="G131" s="41">
        <v>5</v>
      </c>
      <c r="H131" s="41">
        <v>2</v>
      </c>
      <c r="I131" s="12">
        <f t="shared" si="23"/>
        <v>28.571428571428573</v>
      </c>
    </row>
    <row r="132" spans="1:9" ht="24.75" customHeight="1" x14ac:dyDescent="0.25">
      <c r="A132" s="28"/>
      <c r="B132" s="29" t="s">
        <v>104</v>
      </c>
      <c r="C132" s="52">
        <f t="shared" ref="C132:D132" si="27">C133+C137+C142+C152+C162+C168+C172+C179+C186+C190</f>
        <v>1185</v>
      </c>
      <c r="D132" s="52">
        <f t="shared" si="27"/>
        <v>74947</v>
      </c>
      <c r="E132" s="51">
        <v>30.3</v>
      </c>
      <c r="F132" s="52">
        <f t="shared" ref="F132:H132" si="28">F133+F137+F142+F152+F162+F168+F172+F179+F186+F190</f>
        <v>290</v>
      </c>
      <c r="G132" s="52">
        <f t="shared" si="28"/>
        <v>206</v>
      </c>
      <c r="H132" s="52">
        <f t="shared" si="28"/>
        <v>84</v>
      </c>
      <c r="I132" s="51">
        <f t="shared" si="23"/>
        <v>28.96551724137931</v>
      </c>
    </row>
    <row r="133" spans="1:9" ht="20.25" customHeight="1" x14ac:dyDescent="0.25">
      <c r="A133" s="3">
        <v>19</v>
      </c>
      <c r="B133" s="4" t="s">
        <v>105</v>
      </c>
      <c r="C133" s="19">
        <v>115</v>
      </c>
      <c r="D133" s="19">
        <v>24101</v>
      </c>
      <c r="E133" s="18">
        <f>D133*100/89792</f>
        <v>26.840921240199574</v>
      </c>
      <c r="F133" s="19">
        <v>41</v>
      </c>
      <c r="G133" s="19">
        <v>28</v>
      </c>
      <c r="H133" s="19">
        <v>13</v>
      </c>
      <c r="I133" s="53">
        <f t="shared" si="23"/>
        <v>31.707317073170731</v>
      </c>
    </row>
    <row r="134" spans="1:9" ht="15.75" customHeight="1" x14ac:dyDescent="0.25">
      <c r="A134" s="9">
        <v>1</v>
      </c>
      <c r="B134" s="10" t="s">
        <v>7</v>
      </c>
      <c r="C134" s="24">
        <v>40</v>
      </c>
      <c r="D134" s="24">
        <v>9915</v>
      </c>
      <c r="E134" s="23">
        <v>40.67</v>
      </c>
      <c r="F134" s="24">
        <v>17</v>
      </c>
      <c r="G134" s="24">
        <v>12</v>
      </c>
      <c r="H134" s="24">
        <v>5</v>
      </c>
      <c r="I134" s="54">
        <f t="shared" si="23"/>
        <v>29.411764705882351</v>
      </c>
    </row>
    <row r="135" spans="1:9" ht="15.75" customHeight="1" x14ac:dyDescent="0.25">
      <c r="A135" s="9">
        <v>2</v>
      </c>
      <c r="B135" s="10" t="s">
        <v>19</v>
      </c>
      <c r="C135" s="24">
        <v>40</v>
      </c>
      <c r="D135" s="24">
        <v>11829</v>
      </c>
      <c r="E135" s="23">
        <v>48.52</v>
      </c>
      <c r="F135" s="24">
        <v>20</v>
      </c>
      <c r="G135" s="24">
        <v>13</v>
      </c>
      <c r="H135" s="24">
        <v>7</v>
      </c>
      <c r="I135" s="54">
        <f t="shared" si="23"/>
        <v>35</v>
      </c>
    </row>
    <row r="136" spans="1:9" ht="15.75" customHeight="1" x14ac:dyDescent="0.25">
      <c r="A136" s="9">
        <v>3</v>
      </c>
      <c r="B136" s="10" t="s">
        <v>10</v>
      </c>
      <c r="C136" s="24">
        <v>35</v>
      </c>
      <c r="D136" s="24">
        <v>2357</v>
      </c>
      <c r="E136" s="23">
        <v>9.67</v>
      </c>
      <c r="F136" s="24">
        <v>4</v>
      </c>
      <c r="G136" s="24">
        <v>3</v>
      </c>
      <c r="H136" s="24">
        <v>1</v>
      </c>
      <c r="I136" s="54">
        <f t="shared" si="23"/>
        <v>25</v>
      </c>
    </row>
    <row r="137" spans="1:9" ht="23.25" customHeight="1" x14ac:dyDescent="0.25">
      <c r="A137" s="3">
        <v>20</v>
      </c>
      <c r="B137" s="4" t="s">
        <v>106</v>
      </c>
      <c r="C137" s="19">
        <v>112</v>
      </c>
      <c r="D137" s="19">
        <f>D141+D140+D138+D138</f>
        <v>6475</v>
      </c>
      <c r="E137" s="18">
        <f>D137*100/16755</f>
        <v>38.645180543121455</v>
      </c>
      <c r="F137" s="19">
        <v>31</v>
      </c>
      <c r="G137" s="19">
        <v>20</v>
      </c>
      <c r="H137" s="19">
        <v>11</v>
      </c>
      <c r="I137" s="53">
        <f t="shared" si="23"/>
        <v>35.483870967741936</v>
      </c>
    </row>
    <row r="138" spans="1:9" ht="15.75" customHeight="1" x14ac:dyDescent="0.25">
      <c r="A138" s="9">
        <v>1</v>
      </c>
      <c r="B138" s="10" t="s">
        <v>19</v>
      </c>
      <c r="C138" s="24">
        <v>28</v>
      </c>
      <c r="D138" s="24">
        <v>1807</v>
      </c>
      <c r="E138" s="23">
        <v>32.93</v>
      </c>
      <c r="F138" s="24">
        <v>10</v>
      </c>
      <c r="G138" s="24">
        <v>7</v>
      </c>
      <c r="H138" s="24">
        <v>3</v>
      </c>
      <c r="I138" s="54">
        <f t="shared" si="23"/>
        <v>30</v>
      </c>
    </row>
    <row r="139" spans="1:9" ht="15.75" customHeight="1" x14ac:dyDescent="0.25">
      <c r="A139" s="9">
        <v>2</v>
      </c>
      <c r="B139" s="10" t="s">
        <v>23</v>
      </c>
      <c r="C139" s="24">
        <v>31</v>
      </c>
      <c r="D139" s="24">
        <v>775</v>
      </c>
      <c r="E139" s="23">
        <v>14.12</v>
      </c>
      <c r="F139" s="24">
        <v>13</v>
      </c>
      <c r="G139" s="24">
        <v>9</v>
      </c>
      <c r="H139" s="24">
        <v>4</v>
      </c>
      <c r="I139" s="54">
        <f t="shared" si="23"/>
        <v>30.76923076923077</v>
      </c>
    </row>
    <row r="140" spans="1:9" ht="15.75" customHeight="1" x14ac:dyDescent="0.25">
      <c r="A140" s="9">
        <v>3</v>
      </c>
      <c r="B140" s="10" t="s">
        <v>42</v>
      </c>
      <c r="C140" s="24">
        <v>23</v>
      </c>
      <c r="D140" s="24">
        <v>626</v>
      </c>
      <c r="E140" s="23">
        <v>11.41</v>
      </c>
      <c r="F140" s="24">
        <v>4</v>
      </c>
      <c r="G140" s="24">
        <v>3</v>
      </c>
      <c r="H140" s="24">
        <v>1</v>
      </c>
      <c r="I140" s="54">
        <f t="shared" si="23"/>
        <v>25</v>
      </c>
    </row>
    <row r="141" spans="1:9" ht="15.75" customHeight="1" x14ac:dyDescent="0.25">
      <c r="A141" s="9">
        <v>4</v>
      </c>
      <c r="B141" s="10" t="s">
        <v>53</v>
      </c>
      <c r="C141" s="24">
        <v>30</v>
      </c>
      <c r="D141" s="24">
        <v>2235</v>
      </c>
      <c r="E141" s="23">
        <v>40.729999999999997</v>
      </c>
      <c r="F141" s="24">
        <v>4</v>
      </c>
      <c r="G141" s="24">
        <v>1</v>
      </c>
      <c r="H141" s="24">
        <v>3</v>
      </c>
      <c r="I141" s="54">
        <f t="shared" si="23"/>
        <v>75</v>
      </c>
    </row>
    <row r="142" spans="1:9" ht="19.5" customHeight="1" x14ac:dyDescent="0.25">
      <c r="A142" s="3">
        <v>21</v>
      </c>
      <c r="B142" s="4" t="s">
        <v>107</v>
      </c>
      <c r="C142" s="19">
        <v>157</v>
      </c>
      <c r="D142" s="19">
        <f>D151+D150+D149+D148+D147+D146+D144+D145+D143</f>
        <v>7773</v>
      </c>
      <c r="E142" s="18">
        <f>D142*100/25300</f>
        <v>30.723320158102766</v>
      </c>
      <c r="F142" s="19">
        <v>31</v>
      </c>
      <c r="G142" s="19">
        <v>23</v>
      </c>
      <c r="H142" s="19">
        <v>8</v>
      </c>
      <c r="I142" s="53">
        <f t="shared" si="23"/>
        <v>25.806451612903224</v>
      </c>
    </row>
    <row r="143" spans="1:9" ht="15.75" customHeight="1" x14ac:dyDescent="0.25">
      <c r="A143" s="9">
        <v>1</v>
      </c>
      <c r="B143" s="10" t="s">
        <v>54</v>
      </c>
      <c r="C143" s="24">
        <v>16</v>
      </c>
      <c r="D143" s="24">
        <v>773</v>
      </c>
      <c r="E143" s="23">
        <v>9.89</v>
      </c>
      <c r="F143" s="27">
        <v>3</v>
      </c>
      <c r="G143" s="27">
        <v>2</v>
      </c>
      <c r="H143" s="27">
        <v>1</v>
      </c>
      <c r="I143" s="54">
        <f t="shared" si="23"/>
        <v>33.333333333333336</v>
      </c>
    </row>
    <row r="144" spans="1:9" ht="15.75" customHeight="1" x14ac:dyDescent="0.25">
      <c r="A144" s="9">
        <v>2</v>
      </c>
      <c r="B144" s="10" t="s">
        <v>24</v>
      </c>
      <c r="C144" s="24">
        <v>20</v>
      </c>
      <c r="D144" s="24">
        <v>834</v>
      </c>
      <c r="E144" s="23">
        <v>10.67</v>
      </c>
      <c r="F144" s="27">
        <v>3</v>
      </c>
      <c r="G144" s="27">
        <v>2</v>
      </c>
      <c r="H144" s="27">
        <v>1</v>
      </c>
      <c r="I144" s="54">
        <f t="shared" si="23"/>
        <v>33.333333333333336</v>
      </c>
    </row>
    <row r="145" spans="1:9" ht="15.75" customHeight="1" x14ac:dyDescent="0.25">
      <c r="A145" s="9">
        <v>3</v>
      </c>
      <c r="B145" s="10" t="s">
        <v>55</v>
      </c>
      <c r="C145" s="24">
        <v>23</v>
      </c>
      <c r="D145" s="24">
        <v>1267</v>
      </c>
      <c r="E145" s="23">
        <v>16.2</v>
      </c>
      <c r="F145" s="27">
        <v>5</v>
      </c>
      <c r="G145" s="27">
        <v>4</v>
      </c>
      <c r="H145" s="27">
        <v>1</v>
      </c>
      <c r="I145" s="54">
        <f t="shared" si="23"/>
        <v>20</v>
      </c>
    </row>
    <row r="146" spans="1:9" ht="15.75" customHeight="1" x14ac:dyDescent="0.25">
      <c r="A146" s="9">
        <v>4</v>
      </c>
      <c r="B146" s="10" t="s">
        <v>9</v>
      </c>
      <c r="C146" s="24">
        <v>17</v>
      </c>
      <c r="D146" s="24">
        <v>885</v>
      </c>
      <c r="E146" s="23">
        <v>11.32</v>
      </c>
      <c r="F146" s="27">
        <v>4</v>
      </c>
      <c r="G146" s="27">
        <v>3</v>
      </c>
      <c r="H146" s="27">
        <v>1</v>
      </c>
      <c r="I146" s="54">
        <f t="shared" si="23"/>
        <v>25</v>
      </c>
    </row>
    <row r="147" spans="1:9" ht="15.75" customHeight="1" x14ac:dyDescent="0.25">
      <c r="A147" s="9">
        <v>5</v>
      </c>
      <c r="B147" s="10" t="s">
        <v>56</v>
      </c>
      <c r="C147" s="24">
        <v>10</v>
      </c>
      <c r="D147" s="24">
        <v>482</v>
      </c>
      <c r="E147" s="23">
        <v>6.16</v>
      </c>
      <c r="F147" s="27">
        <v>2</v>
      </c>
      <c r="G147" s="27">
        <v>2</v>
      </c>
      <c r="H147" s="27"/>
      <c r="I147" s="54">
        <f t="shared" si="23"/>
        <v>0</v>
      </c>
    </row>
    <row r="148" spans="1:9" ht="15.75" customHeight="1" x14ac:dyDescent="0.25">
      <c r="A148" s="9">
        <v>6</v>
      </c>
      <c r="B148" s="10" t="s">
        <v>10</v>
      </c>
      <c r="C148" s="24">
        <v>16</v>
      </c>
      <c r="D148" s="24">
        <v>449</v>
      </c>
      <c r="E148" s="23">
        <v>5.74</v>
      </c>
      <c r="F148" s="27">
        <v>2</v>
      </c>
      <c r="G148" s="27">
        <v>1</v>
      </c>
      <c r="H148" s="27">
        <v>1</v>
      </c>
      <c r="I148" s="54">
        <f t="shared" si="23"/>
        <v>50</v>
      </c>
    </row>
    <row r="149" spans="1:9" ht="15.75" customHeight="1" x14ac:dyDescent="0.25">
      <c r="A149" s="9">
        <v>7</v>
      </c>
      <c r="B149" s="10" t="s">
        <v>19</v>
      </c>
      <c r="C149" s="24">
        <v>15</v>
      </c>
      <c r="D149" s="24">
        <v>974</v>
      </c>
      <c r="E149" s="23">
        <v>12.46</v>
      </c>
      <c r="F149" s="27">
        <v>4</v>
      </c>
      <c r="G149" s="27">
        <v>3</v>
      </c>
      <c r="H149" s="27">
        <v>1</v>
      </c>
      <c r="I149" s="54">
        <f t="shared" si="23"/>
        <v>25</v>
      </c>
    </row>
    <row r="150" spans="1:9" ht="15.75" customHeight="1" x14ac:dyDescent="0.25">
      <c r="A150" s="9">
        <v>8</v>
      </c>
      <c r="B150" s="10" t="s">
        <v>57</v>
      </c>
      <c r="C150" s="24">
        <v>15</v>
      </c>
      <c r="D150" s="24">
        <v>787</v>
      </c>
      <c r="E150" s="23">
        <v>10.07</v>
      </c>
      <c r="F150" s="27">
        <v>3</v>
      </c>
      <c r="G150" s="27">
        <v>2</v>
      </c>
      <c r="H150" s="27">
        <v>1</v>
      </c>
      <c r="I150" s="54">
        <f t="shared" si="23"/>
        <v>33.333333333333336</v>
      </c>
    </row>
    <row r="151" spans="1:9" ht="15.75" customHeight="1" x14ac:dyDescent="0.25">
      <c r="A151" s="9">
        <v>9</v>
      </c>
      <c r="B151" s="10" t="s">
        <v>81</v>
      </c>
      <c r="C151" s="24">
        <v>25</v>
      </c>
      <c r="D151" s="24">
        <v>1322</v>
      </c>
      <c r="E151" s="23">
        <v>16.91</v>
      </c>
      <c r="F151" s="27">
        <v>5</v>
      </c>
      <c r="G151" s="27">
        <v>4</v>
      </c>
      <c r="H151" s="27">
        <v>1</v>
      </c>
      <c r="I151" s="54">
        <f t="shared" si="23"/>
        <v>20</v>
      </c>
    </row>
    <row r="152" spans="1:9" ht="23.25" customHeight="1" x14ac:dyDescent="0.25">
      <c r="A152" s="3">
        <v>22</v>
      </c>
      <c r="B152" s="4" t="s">
        <v>108</v>
      </c>
      <c r="C152" s="19">
        <v>220</v>
      </c>
      <c r="D152" s="19">
        <v>10067</v>
      </c>
      <c r="E152" s="18">
        <f>D152*100/35100</f>
        <v>28.680911680911681</v>
      </c>
      <c r="F152" s="19">
        <v>31</v>
      </c>
      <c r="G152" s="19">
        <v>23</v>
      </c>
      <c r="H152" s="19">
        <v>8</v>
      </c>
      <c r="I152" s="53">
        <f t="shared" si="23"/>
        <v>25.806451612903224</v>
      </c>
    </row>
    <row r="153" spans="1:9" ht="15.75" customHeight="1" x14ac:dyDescent="0.25">
      <c r="A153" s="9">
        <v>1</v>
      </c>
      <c r="B153" s="10" t="s">
        <v>58</v>
      </c>
      <c r="C153" s="24">
        <v>24</v>
      </c>
      <c r="D153" s="24">
        <v>1095</v>
      </c>
      <c r="E153" s="23">
        <v>10.84</v>
      </c>
      <c r="F153" s="24">
        <v>4</v>
      </c>
      <c r="G153" s="24">
        <v>3</v>
      </c>
      <c r="H153" s="24">
        <v>1</v>
      </c>
      <c r="I153" s="54">
        <f t="shared" si="23"/>
        <v>25</v>
      </c>
    </row>
    <row r="154" spans="1:9" ht="15.75" customHeight="1" x14ac:dyDescent="0.25">
      <c r="A154" s="9">
        <v>2</v>
      </c>
      <c r="B154" s="55" t="s">
        <v>25</v>
      </c>
      <c r="C154" s="24">
        <v>25</v>
      </c>
      <c r="D154" s="24">
        <v>721</v>
      </c>
      <c r="E154" s="23">
        <v>7.14</v>
      </c>
      <c r="F154" s="24">
        <v>2</v>
      </c>
      <c r="G154" s="24">
        <v>2</v>
      </c>
      <c r="H154" s="24"/>
      <c r="I154" s="54"/>
    </row>
    <row r="155" spans="1:9" ht="15.75" customHeight="1" x14ac:dyDescent="0.25">
      <c r="A155" s="9">
        <v>3</v>
      </c>
      <c r="B155" s="55" t="s">
        <v>14</v>
      </c>
      <c r="C155" s="24">
        <v>29</v>
      </c>
      <c r="D155" s="24">
        <v>2007</v>
      </c>
      <c r="E155" s="23">
        <v>19.88</v>
      </c>
      <c r="F155" s="24">
        <v>7</v>
      </c>
      <c r="G155" s="24">
        <v>5</v>
      </c>
      <c r="H155" s="24">
        <v>2</v>
      </c>
      <c r="I155" s="54">
        <f>H155*100/F155</f>
        <v>28.571428571428573</v>
      </c>
    </row>
    <row r="156" spans="1:9" ht="15.75" customHeight="1" x14ac:dyDescent="0.25">
      <c r="A156" s="9">
        <v>4</v>
      </c>
      <c r="B156" s="55" t="s">
        <v>59</v>
      </c>
      <c r="C156" s="24">
        <v>22</v>
      </c>
      <c r="D156" s="24">
        <v>497</v>
      </c>
      <c r="E156" s="23">
        <v>4.92</v>
      </c>
      <c r="F156" s="85" t="s">
        <v>13</v>
      </c>
      <c r="G156" s="83"/>
      <c r="H156" s="83"/>
      <c r="I156" s="84"/>
    </row>
    <row r="157" spans="1:9" ht="15.75" customHeight="1" x14ac:dyDescent="0.25">
      <c r="A157" s="9">
        <v>5</v>
      </c>
      <c r="B157" s="55" t="s">
        <v>27</v>
      </c>
      <c r="C157" s="24">
        <v>23</v>
      </c>
      <c r="D157" s="24">
        <v>1522</v>
      </c>
      <c r="E157" s="23">
        <v>15.07</v>
      </c>
      <c r="F157" s="24">
        <v>5</v>
      </c>
      <c r="G157" s="24">
        <v>4</v>
      </c>
      <c r="H157" s="24">
        <v>1</v>
      </c>
      <c r="I157" s="54">
        <f t="shared" ref="I157:I158" si="29">H157*100/F157</f>
        <v>20</v>
      </c>
    </row>
    <row r="158" spans="1:9" ht="15.75" customHeight="1" x14ac:dyDescent="0.25">
      <c r="A158" s="9">
        <v>6</v>
      </c>
      <c r="B158" s="55" t="s">
        <v>23</v>
      </c>
      <c r="C158" s="24">
        <v>24</v>
      </c>
      <c r="D158" s="24">
        <v>1687</v>
      </c>
      <c r="E158" s="23">
        <v>16.71</v>
      </c>
      <c r="F158" s="24">
        <v>5</v>
      </c>
      <c r="G158" s="24">
        <v>4</v>
      </c>
      <c r="H158" s="24">
        <v>1</v>
      </c>
      <c r="I158" s="54">
        <f t="shared" si="29"/>
        <v>20</v>
      </c>
    </row>
    <row r="159" spans="1:9" ht="15.75" customHeight="1" x14ac:dyDescent="0.25">
      <c r="A159" s="9">
        <v>7</v>
      </c>
      <c r="B159" s="55" t="s">
        <v>9</v>
      </c>
      <c r="C159" s="24">
        <v>19</v>
      </c>
      <c r="D159" s="24">
        <v>585</v>
      </c>
      <c r="E159" s="23">
        <v>5.79</v>
      </c>
      <c r="F159" s="24">
        <v>2</v>
      </c>
      <c r="G159" s="24">
        <v>2</v>
      </c>
      <c r="H159" s="24"/>
      <c r="I159" s="54"/>
    </row>
    <row r="160" spans="1:9" ht="15.75" customHeight="1" x14ac:dyDescent="0.25">
      <c r="A160" s="9">
        <v>8</v>
      </c>
      <c r="B160" s="10" t="s">
        <v>18</v>
      </c>
      <c r="C160" s="24">
        <v>31</v>
      </c>
      <c r="D160" s="24">
        <v>605</v>
      </c>
      <c r="E160" s="23">
        <v>5.99</v>
      </c>
      <c r="F160" s="24">
        <v>2</v>
      </c>
      <c r="G160" s="24">
        <v>2</v>
      </c>
      <c r="H160" s="24"/>
      <c r="I160" s="54"/>
    </row>
    <row r="161" spans="1:9" ht="15.75" customHeight="1" x14ac:dyDescent="0.25">
      <c r="A161" s="9">
        <v>9</v>
      </c>
      <c r="B161" s="55" t="s">
        <v>7</v>
      </c>
      <c r="C161" s="24">
        <v>23</v>
      </c>
      <c r="D161" s="24">
        <v>1348</v>
      </c>
      <c r="E161" s="23">
        <v>13.35</v>
      </c>
      <c r="F161" s="24">
        <v>4</v>
      </c>
      <c r="G161" s="24">
        <v>1</v>
      </c>
      <c r="H161" s="24">
        <v>3</v>
      </c>
      <c r="I161" s="54">
        <f t="shared" ref="I161:I174" si="30">H161*100/F161</f>
        <v>75</v>
      </c>
    </row>
    <row r="162" spans="1:9" ht="21.75" customHeight="1" x14ac:dyDescent="0.25">
      <c r="A162" s="3">
        <v>23</v>
      </c>
      <c r="B162" s="4" t="s">
        <v>109</v>
      </c>
      <c r="C162" s="19">
        <v>142</v>
      </c>
      <c r="D162" s="19">
        <v>8879</v>
      </c>
      <c r="E162" s="18">
        <f>D162*100/30679</f>
        <v>28.941621304475373</v>
      </c>
      <c r="F162" s="19">
        <v>31</v>
      </c>
      <c r="G162" s="19">
        <v>22</v>
      </c>
      <c r="H162" s="19">
        <v>9</v>
      </c>
      <c r="I162" s="53">
        <f t="shared" si="30"/>
        <v>29.032258064516128</v>
      </c>
    </row>
    <row r="163" spans="1:9" ht="15.75" customHeight="1" x14ac:dyDescent="0.25">
      <c r="A163" s="9">
        <v>1</v>
      </c>
      <c r="B163" s="10" t="s">
        <v>9</v>
      </c>
      <c r="C163" s="24">
        <v>31</v>
      </c>
      <c r="D163" s="24">
        <v>1785</v>
      </c>
      <c r="E163" s="23">
        <v>20</v>
      </c>
      <c r="F163" s="24">
        <v>6</v>
      </c>
      <c r="G163" s="24">
        <v>4</v>
      </c>
      <c r="H163" s="24">
        <v>2</v>
      </c>
      <c r="I163" s="54">
        <f t="shared" si="30"/>
        <v>33.333333333333336</v>
      </c>
    </row>
    <row r="164" spans="1:9" ht="15.75" customHeight="1" x14ac:dyDescent="0.25">
      <c r="A164" s="9">
        <v>2</v>
      </c>
      <c r="B164" s="10" t="s">
        <v>23</v>
      </c>
      <c r="C164" s="24">
        <v>28</v>
      </c>
      <c r="D164" s="24">
        <v>1111</v>
      </c>
      <c r="E164" s="23">
        <v>12.45</v>
      </c>
      <c r="F164" s="24">
        <v>4</v>
      </c>
      <c r="G164" s="24">
        <v>3</v>
      </c>
      <c r="H164" s="24">
        <v>1</v>
      </c>
      <c r="I164" s="54">
        <f t="shared" si="30"/>
        <v>25</v>
      </c>
    </row>
    <row r="165" spans="1:9" ht="15.75" customHeight="1" x14ac:dyDescent="0.25">
      <c r="A165" s="9">
        <v>3</v>
      </c>
      <c r="B165" s="10" t="s">
        <v>7</v>
      </c>
      <c r="C165" s="24">
        <v>30</v>
      </c>
      <c r="D165" s="24">
        <v>2299</v>
      </c>
      <c r="E165" s="23">
        <v>25.75</v>
      </c>
      <c r="F165" s="24">
        <v>8</v>
      </c>
      <c r="G165" s="24">
        <v>6</v>
      </c>
      <c r="H165" s="24">
        <v>2</v>
      </c>
      <c r="I165" s="54">
        <f t="shared" si="30"/>
        <v>25</v>
      </c>
    </row>
    <row r="166" spans="1:9" ht="15.75" customHeight="1" x14ac:dyDescent="0.25">
      <c r="A166" s="9">
        <v>4</v>
      </c>
      <c r="B166" s="10" t="s">
        <v>60</v>
      </c>
      <c r="C166" s="24">
        <v>23</v>
      </c>
      <c r="D166" s="24">
        <v>878</v>
      </c>
      <c r="E166" s="23">
        <v>9.84</v>
      </c>
      <c r="F166" s="24">
        <v>3</v>
      </c>
      <c r="G166" s="24">
        <v>2</v>
      </c>
      <c r="H166" s="24">
        <v>1</v>
      </c>
      <c r="I166" s="54">
        <f t="shared" si="30"/>
        <v>33.333333333333336</v>
      </c>
    </row>
    <row r="167" spans="1:9" ht="15.75" customHeight="1" x14ac:dyDescent="0.25">
      <c r="A167" s="9">
        <v>5</v>
      </c>
      <c r="B167" s="10" t="s">
        <v>82</v>
      </c>
      <c r="C167" s="24">
        <v>30</v>
      </c>
      <c r="D167" s="24">
        <v>2806</v>
      </c>
      <c r="E167" s="23" t="s">
        <v>61</v>
      </c>
      <c r="F167" s="24">
        <v>10</v>
      </c>
      <c r="G167" s="24">
        <v>7</v>
      </c>
      <c r="H167" s="24">
        <v>3</v>
      </c>
      <c r="I167" s="54">
        <f t="shared" si="30"/>
        <v>30</v>
      </c>
    </row>
    <row r="168" spans="1:9" ht="20.25" customHeight="1" x14ac:dyDescent="0.25">
      <c r="A168" s="3">
        <v>24</v>
      </c>
      <c r="B168" s="4" t="s">
        <v>110</v>
      </c>
      <c r="C168" s="19">
        <v>58</v>
      </c>
      <c r="D168" s="19">
        <v>1909</v>
      </c>
      <c r="E168" s="18">
        <f>D168*100/6605</f>
        <v>28.90234670704012</v>
      </c>
      <c r="F168" s="19">
        <v>21</v>
      </c>
      <c r="G168" s="19">
        <v>15</v>
      </c>
      <c r="H168" s="19">
        <v>6</v>
      </c>
      <c r="I168" s="53">
        <f t="shared" si="30"/>
        <v>28.571428571428573</v>
      </c>
    </row>
    <row r="169" spans="1:9" ht="15.75" customHeight="1" x14ac:dyDescent="0.25">
      <c r="A169" s="9">
        <v>1</v>
      </c>
      <c r="B169" s="10" t="s">
        <v>62</v>
      </c>
      <c r="C169" s="24">
        <v>21</v>
      </c>
      <c r="D169" s="24">
        <v>944</v>
      </c>
      <c r="E169" s="23">
        <v>49.01</v>
      </c>
      <c r="F169" s="56">
        <v>10</v>
      </c>
      <c r="G169" s="56">
        <v>7</v>
      </c>
      <c r="H169" s="56">
        <v>3</v>
      </c>
      <c r="I169" s="54">
        <f t="shared" si="30"/>
        <v>30</v>
      </c>
    </row>
    <row r="170" spans="1:9" ht="15.75" customHeight="1" x14ac:dyDescent="0.25">
      <c r="A170" s="9">
        <v>2</v>
      </c>
      <c r="B170" s="10" t="s">
        <v>19</v>
      </c>
      <c r="C170" s="24">
        <v>18</v>
      </c>
      <c r="D170" s="24">
        <v>599</v>
      </c>
      <c r="E170" s="57">
        <v>45596</v>
      </c>
      <c r="F170" s="56">
        <v>7</v>
      </c>
      <c r="G170" s="56">
        <v>5</v>
      </c>
      <c r="H170" s="56">
        <v>2</v>
      </c>
      <c r="I170" s="54">
        <f t="shared" si="30"/>
        <v>28.571428571428573</v>
      </c>
    </row>
    <row r="171" spans="1:9" ht="15.75" customHeight="1" x14ac:dyDescent="0.25">
      <c r="A171" s="9">
        <v>3</v>
      </c>
      <c r="B171" s="10" t="s">
        <v>9</v>
      </c>
      <c r="C171" s="24">
        <v>19</v>
      </c>
      <c r="D171" s="24">
        <v>366</v>
      </c>
      <c r="E171" s="23">
        <v>19</v>
      </c>
      <c r="F171" s="56">
        <v>4</v>
      </c>
      <c r="G171" s="56">
        <v>3</v>
      </c>
      <c r="H171" s="56">
        <v>1</v>
      </c>
      <c r="I171" s="54">
        <f t="shared" si="30"/>
        <v>25</v>
      </c>
    </row>
    <row r="172" spans="1:9" ht="18.75" customHeight="1" x14ac:dyDescent="0.25">
      <c r="A172" s="3">
        <v>25</v>
      </c>
      <c r="B172" s="4" t="s">
        <v>111</v>
      </c>
      <c r="C172" s="19">
        <v>103</v>
      </c>
      <c r="D172" s="19">
        <v>2548</v>
      </c>
      <c r="E172" s="18">
        <f>D172*100/8279</f>
        <v>30.776663848290855</v>
      </c>
      <c r="F172" s="19">
        <v>21</v>
      </c>
      <c r="G172" s="19">
        <v>16</v>
      </c>
      <c r="H172" s="19">
        <v>5</v>
      </c>
      <c r="I172" s="53">
        <f t="shared" si="30"/>
        <v>23.80952380952381</v>
      </c>
    </row>
    <row r="173" spans="1:9" ht="15.75" customHeight="1" x14ac:dyDescent="0.25">
      <c r="A173" s="9">
        <v>1</v>
      </c>
      <c r="B173" s="58" t="s">
        <v>23</v>
      </c>
      <c r="C173" s="24">
        <v>21</v>
      </c>
      <c r="D173" s="24">
        <v>546</v>
      </c>
      <c r="E173" s="23" t="s">
        <v>63</v>
      </c>
      <c r="F173" s="24">
        <v>5</v>
      </c>
      <c r="G173" s="24">
        <v>4</v>
      </c>
      <c r="H173" s="24">
        <v>1</v>
      </c>
      <c r="I173" s="54">
        <f t="shared" si="30"/>
        <v>20</v>
      </c>
    </row>
    <row r="174" spans="1:9" ht="15.75" customHeight="1" x14ac:dyDescent="0.25">
      <c r="A174" s="9">
        <v>2</v>
      </c>
      <c r="B174" s="58" t="s">
        <v>64</v>
      </c>
      <c r="C174" s="24">
        <v>19</v>
      </c>
      <c r="D174" s="24">
        <v>638</v>
      </c>
      <c r="E174" s="23">
        <v>24.93</v>
      </c>
      <c r="F174" s="24">
        <v>5</v>
      </c>
      <c r="G174" s="24">
        <v>4</v>
      </c>
      <c r="H174" s="24">
        <v>1</v>
      </c>
      <c r="I174" s="54">
        <f t="shared" si="30"/>
        <v>20</v>
      </c>
    </row>
    <row r="175" spans="1:9" ht="15.75" customHeight="1" x14ac:dyDescent="0.25">
      <c r="A175" s="9">
        <v>3</v>
      </c>
      <c r="B175" s="58" t="s">
        <v>37</v>
      </c>
      <c r="C175" s="24">
        <v>13</v>
      </c>
      <c r="D175" s="24">
        <v>162</v>
      </c>
      <c r="E175" s="23">
        <v>6.33</v>
      </c>
      <c r="F175" s="24">
        <v>1</v>
      </c>
      <c r="G175" s="24">
        <v>1</v>
      </c>
      <c r="H175" s="24"/>
      <c r="I175" s="54"/>
    </row>
    <row r="176" spans="1:9" ht="15.75" customHeight="1" x14ac:dyDescent="0.25">
      <c r="A176" s="9">
        <v>4</v>
      </c>
      <c r="B176" s="10" t="s">
        <v>42</v>
      </c>
      <c r="C176" s="24">
        <v>20</v>
      </c>
      <c r="D176" s="24">
        <v>369</v>
      </c>
      <c r="E176" s="23">
        <v>14.42</v>
      </c>
      <c r="F176" s="24">
        <v>3</v>
      </c>
      <c r="G176" s="24">
        <v>2</v>
      </c>
      <c r="H176" s="24">
        <v>1</v>
      </c>
      <c r="I176" s="54">
        <f t="shared" ref="I176:I202" si="31">H176*100/F176</f>
        <v>33.333333333333336</v>
      </c>
    </row>
    <row r="177" spans="1:9" ht="15.75" customHeight="1" x14ac:dyDescent="0.25">
      <c r="A177" s="9">
        <v>5</v>
      </c>
      <c r="B177" s="58" t="s">
        <v>65</v>
      </c>
      <c r="C177" s="24">
        <v>11</v>
      </c>
      <c r="D177" s="24">
        <v>399</v>
      </c>
      <c r="E177" s="23">
        <v>15.59</v>
      </c>
      <c r="F177" s="24">
        <v>3</v>
      </c>
      <c r="G177" s="24">
        <v>2</v>
      </c>
      <c r="H177" s="24">
        <v>1</v>
      </c>
      <c r="I177" s="54">
        <f t="shared" si="31"/>
        <v>33.333333333333336</v>
      </c>
    </row>
    <row r="178" spans="1:9" ht="15.75" customHeight="1" x14ac:dyDescent="0.25">
      <c r="A178" s="9">
        <v>6</v>
      </c>
      <c r="B178" s="58" t="s">
        <v>25</v>
      </c>
      <c r="C178" s="24">
        <v>19</v>
      </c>
      <c r="D178" s="24">
        <v>434</v>
      </c>
      <c r="E178" s="23">
        <v>16.96</v>
      </c>
      <c r="F178" s="24">
        <v>4</v>
      </c>
      <c r="G178" s="24">
        <v>3</v>
      </c>
      <c r="H178" s="24">
        <v>1</v>
      </c>
      <c r="I178" s="54">
        <f t="shared" si="31"/>
        <v>25</v>
      </c>
    </row>
    <row r="179" spans="1:9" ht="25.5" customHeight="1" x14ac:dyDescent="0.25">
      <c r="A179" s="3">
        <v>26</v>
      </c>
      <c r="B179" s="59" t="s">
        <v>112</v>
      </c>
      <c r="C179" s="19">
        <v>149</v>
      </c>
      <c r="D179" s="19">
        <v>5234</v>
      </c>
      <c r="E179" s="18">
        <f>D179*100/17265</f>
        <v>30.315667535476397</v>
      </c>
      <c r="F179" s="19">
        <v>31</v>
      </c>
      <c r="G179" s="19">
        <v>22</v>
      </c>
      <c r="H179" s="19">
        <v>9</v>
      </c>
      <c r="I179" s="53">
        <f t="shared" si="31"/>
        <v>29.032258064516128</v>
      </c>
    </row>
    <row r="180" spans="1:9" ht="15.75" customHeight="1" x14ac:dyDescent="0.25">
      <c r="A180" s="9">
        <v>1</v>
      </c>
      <c r="B180" s="20" t="s">
        <v>56</v>
      </c>
      <c r="C180" s="24">
        <v>30</v>
      </c>
      <c r="D180" s="24">
        <v>613</v>
      </c>
      <c r="E180" s="23">
        <v>11.5</v>
      </c>
      <c r="F180" s="24">
        <v>3</v>
      </c>
      <c r="G180" s="24">
        <v>2</v>
      </c>
      <c r="H180" s="24">
        <v>1</v>
      </c>
      <c r="I180" s="54">
        <f t="shared" si="31"/>
        <v>33.333333333333336</v>
      </c>
    </row>
    <row r="181" spans="1:9" ht="15.75" customHeight="1" x14ac:dyDescent="0.25">
      <c r="A181" s="9">
        <v>2</v>
      </c>
      <c r="B181" s="20" t="s">
        <v>19</v>
      </c>
      <c r="C181" s="24">
        <v>30</v>
      </c>
      <c r="D181" s="24">
        <v>1350</v>
      </c>
      <c r="E181" s="23">
        <v>25.33</v>
      </c>
      <c r="F181" s="24">
        <v>8</v>
      </c>
      <c r="G181" s="24">
        <v>6</v>
      </c>
      <c r="H181" s="24">
        <v>2</v>
      </c>
      <c r="I181" s="54">
        <f t="shared" si="31"/>
        <v>25</v>
      </c>
    </row>
    <row r="182" spans="1:9" ht="15.75" customHeight="1" x14ac:dyDescent="0.25">
      <c r="A182" s="9">
        <v>3</v>
      </c>
      <c r="B182" s="20" t="s">
        <v>38</v>
      </c>
      <c r="C182" s="24">
        <v>20</v>
      </c>
      <c r="D182" s="24">
        <v>445</v>
      </c>
      <c r="E182" s="23">
        <v>8.35</v>
      </c>
      <c r="F182" s="24">
        <v>3</v>
      </c>
      <c r="G182" s="24">
        <v>2</v>
      </c>
      <c r="H182" s="24">
        <v>1</v>
      </c>
      <c r="I182" s="54">
        <f t="shared" si="31"/>
        <v>33.333333333333336</v>
      </c>
    </row>
    <row r="183" spans="1:9" ht="15.75" customHeight="1" x14ac:dyDescent="0.25">
      <c r="A183" s="9">
        <v>4</v>
      </c>
      <c r="B183" s="20" t="s">
        <v>9</v>
      </c>
      <c r="C183" s="24">
        <v>19</v>
      </c>
      <c r="D183" s="24">
        <v>628</v>
      </c>
      <c r="E183" s="23">
        <v>11.78</v>
      </c>
      <c r="F183" s="24">
        <v>4</v>
      </c>
      <c r="G183" s="24">
        <v>3</v>
      </c>
      <c r="H183" s="24">
        <v>1</v>
      </c>
      <c r="I183" s="54">
        <f t="shared" si="31"/>
        <v>25</v>
      </c>
    </row>
    <row r="184" spans="1:9" ht="15.75" customHeight="1" x14ac:dyDescent="0.25">
      <c r="A184" s="9">
        <v>5</v>
      </c>
      <c r="B184" s="20" t="s">
        <v>66</v>
      </c>
      <c r="C184" s="24">
        <v>21</v>
      </c>
      <c r="D184" s="24">
        <v>508</v>
      </c>
      <c r="E184" s="23">
        <v>9.5299999999999994</v>
      </c>
      <c r="F184" s="24">
        <v>3</v>
      </c>
      <c r="G184" s="24">
        <v>2</v>
      </c>
      <c r="H184" s="24">
        <v>1</v>
      </c>
      <c r="I184" s="54">
        <f t="shared" si="31"/>
        <v>33.333333333333336</v>
      </c>
    </row>
    <row r="185" spans="1:9" ht="15.75" customHeight="1" x14ac:dyDescent="0.25">
      <c r="A185" s="9">
        <v>6</v>
      </c>
      <c r="B185" s="20" t="s">
        <v>10</v>
      </c>
      <c r="C185" s="24">
        <v>29</v>
      </c>
      <c r="D185" s="24">
        <v>1690</v>
      </c>
      <c r="E185" s="23">
        <v>31.71</v>
      </c>
      <c r="F185" s="24">
        <v>10</v>
      </c>
      <c r="G185" s="24">
        <v>7</v>
      </c>
      <c r="H185" s="24">
        <v>3</v>
      </c>
      <c r="I185" s="54">
        <f t="shared" si="31"/>
        <v>30</v>
      </c>
    </row>
    <row r="186" spans="1:9" ht="21" customHeight="1" x14ac:dyDescent="0.25">
      <c r="A186" s="3">
        <v>27</v>
      </c>
      <c r="B186" s="37" t="s">
        <v>113</v>
      </c>
      <c r="C186" s="19">
        <v>59</v>
      </c>
      <c r="D186" s="19">
        <v>3110</v>
      </c>
      <c r="E186" s="18">
        <f>D186*100/11906</f>
        <v>26.1212833865278</v>
      </c>
      <c r="F186" s="19">
        <v>21</v>
      </c>
      <c r="G186" s="19">
        <v>15</v>
      </c>
      <c r="H186" s="19">
        <v>6</v>
      </c>
      <c r="I186" s="53">
        <f t="shared" si="31"/>
        <v>28.571428571428573</v>
      </c>
    </row>
    <row r="187" spans="1:9" ht="15.75" customHeight="1" x14ac:dyDescent="0.25">
      <c r="A187" s="9">
        <v>1</v>
      </c>
      <c r="B187" s="58" t="s">
        <v>9</v>
      </c>
      <c r="C187" s="24">
        <v>19</v>
      </c>
      <c r="D187" s="24">
        <v>408</v>
      </c>
      <c r="E187" s="23">
        <v>13.02</v>
      </c>
      <c r="F187" s="24">
        <v>3</v>
      </c>
      <c r="G187" s="24">
        <v>2</v>
      </c>
      <c r="H187" s="24">
        <v>1</v>
      </c>
      <c r="I187" s="54">
        <f t="shared" si="31"/>
        <v>33.333333333333336</v>
      </c>
    </row>
    <row r="188" spans="1:9" ht="15.75" customHeight="1" x14ac:dyDescent="0.25">
      <c r="A188" s="9">
        <v>2</v>
      </c>
      <c r="B188" s="10" t="s">
        <v>19</v>
      </c>
      <c r="C188" s="24">
        <v>21</v>
      </c>
      <c r="D188" s="24">
        <v>1688</v>
      </c>
      <c r="E188" s="23">
        <v>53.86</v>
      </c>
      <c r="F188" s="24">
        <v>11</v>
      </c>
      <c r="G188" s="24">
        <v>8</v>
      </c>
      <c r="H188" s="24">
        <v>3</v>
      </c>
      <c r="I188" s="54">
        <f t="shared" si="31"/>
        <v>27.272727272727273</v>
      </c>
    </row>
    <row r="189" spans="1:9" ht="15.75" customHeight="1" x14ac:dyDescent="0.25">
      <c r="A189" s="9">
        <v>3</v>
      </c>
      <c r="B189" s="58" t="s">
        <v>37</v>
      </c>
      <c r="C189" s="24">
        <v>19</v>
      </c>
      <c r="D189" s="24">
        <v>1014</v>
      </c>
      <c r="E189" s="23">
        <v>32.35</v>
      </c>
      <c r="F189" s="24">
        <v>7</v>
      </c>
      <c r="G189" s="24">
        <v>5</v>
      </c>
      <c r="H189" s="24">
        <v>2</v>
      </c>
      <c r="I189" s="54">
        <f t="shared" si="31"/>
        <v>28.571428571428573</v>
      </c>
    </row>
    <row r="190" spans="1:9" ht="18.75" customHeight="1" x14ac:dyDescent="0.25">
      <c r="A190" s="3">
        <v>28</v>
      </c>
      <c r="B190" s="59" t="s">
        <v>114</v>
      </c>
      <c r="C190" s="19">
        <v>70</v>
      </c>
      <c r="D190" s="19">
        <v>4851</v>
      </c>
      <c r="E190" s="18">
        <f>D190*100/14833</f>
        <v>32.704105710240682</v>
      </c>
      <c r="F190" s="19">
        <v>31</v>
      </c>
      <c r="G190" s="19">
        <v>22</v>
      </c>
      <c r="H190" s="19">
        <v>9</v>
      </c>
      <c r="I190" s="53">
        <f t="shared" si="31"/>
        <v>29.032258064516128</v>
      </c>
    </row>
    <row r="191" spans="1:9" ht="15.75" customHeight="1" x14ac:dyDescent="0.25">
      <c r="A191" s="9">
        <v>1</v>
      </c>
      <c r="B191" s="10" t="s">
        <v>36</v>
      </c>
      <c r="C191" s="24">
        <v>18</v>
      </c>
      <c r="D191" s="24">
        <v>1232</v>
      </c>
      <c r="E191" s="23">
        <v>24.84</v>
      </c>
      <c r="F191" s="24">
        <v>8</v>
      </c>
      <c r="G191" s="24">
        <v>6</v>
      </c>
      <c r="H191" s="24">
        <v>2</v>
      </c>
      <c r="I191" s="54">
        <f t="shared" si="31"/>
        <v>25</v>
      </c>
    </row>
    <row r="192" spans="1:9" ht="15.75" customHeight="1" x14ac:dyDescent="0.25">
      <c r="A192" s="9">
        <v>2</v>
      </c>
      <c r="B192" s="10" t="s">
        <v>67</v>
      </c>
      <c r="C192" s="24">
        <v>22</v>
      </c>
      <c r="D192" s="24">
        <v>1455</v>
      </c>
      <c r="E192" s="23" t="s">
        <v>68</v>
      </c>
      <c r="F192" s="24">
        <v>9</v>
      </c>
      <c r="G192" s="24">
        <v>6</v>
      </c>
      <c r="H192" s="24">
        <v>3</v>
      </c>
      <c r="I192" s="54">
        <f t="shared" si="31"/>
        <v>33.333333333333336</v>
      </c>
    </row>
    <row r="193" spans="1:9" ht="15.75" customHeight="1" x14ac:dyDescent="0.25">
      <c r="A193" s="9">
        <v>3</v>
      </c>
      <c r="B193" s="10" t="s">
        <v>42</v>
      </c>
      <c r="C193" s="24">
        <v>30</v>
      </c>
      <c r="D193" s="24">
        <v>2164</v>
      </c>
      <c r="E193" s="23">
        <v>43.64</v>
      </c>
      <c r="F193" s="24">
        <v>14</v>
      </c>
      <c r="G193" s="24">
        <v>10</v>
      </c>
      <c r="H193" s="24">
        <v>4</v>
      </c>
      <c r="I193" s="54">
        <f t="shared" si="31"/>
        <v>28.571428571428573</v>
      </c>
    </row>
    <row r="194" spans="1:9" ht="26.25" customHeight="1" x14ac:dyDescent="0.25">
      <c r="A194" s="28"/>
      <c r="B194" s="29" t="s">
        <v>115</v>
      </c>
      <c r="C194" s="32">
        <f>C195+C204+C212</f>
        <v>577</v>
      </c>
      <c r="D194" s="32">
        <f>D212+D204+D195</f>
        <v>28937</v>
      </c>
      <c r="E194" s="31"/>
      <c r="F194" s="32">
        <f t="shared" ref="F194:H194" si="32">F195+F204+F212</f>
        <v>103</v>
      </c>
      <c r="G194" s="32">
        <f t="shared" si="32"/>
        <v>74</v>
      </c>
      <c r="H194" s="32">
        <f t="shared" si="32"/>
        <v>29</v>
      </c>
      <c r="I194" s="30">
        <f t="shared" si="31"/>
        <v>28.155339805825243</v>
      </c>
    </row>
    <row r="195" spans="1:9" ht="20.25" customHeight="1" x14ac:dyDescent="0.25">
      <c r="A195" s="3">
        <v>29</v>
      </c>
      <c r="B195" s="4" t="s">
        <v>116</v>
      </c>
      <c r="C195" s="39">
        <f>C197+C198+C202+C201+C200+C196+C199+C203</f>
        <v>205</v>
      </c>
      <c r="D195" s="39">
        <v>11326</v>
      </c>
      <c r="E195" s="34">
        <f>D195*100/35387</f>
        <v>32.006103936473849</v>
      </c>
      <c r="F195" s="39">
        <v>31</v>
      </c>
      <c r="G195" s="39">
        <f t="shared" ref="G195:H195" si="33">G197+G198+G202+G201+G200+G196+G199+G203</f>
        <v>23</v>
      </c>
      <c r="H195" s="39">
        <f t="shared" si="33"/>
        <v>8</v>
      </c>
      <c r="I195" s="33">
        <f t="shared" si="31"/>
        <v>25.806451612903224</v>
      </c>
    </row>
    <row r="196" spans="1:9" ht="15.75" customHeight="1" x14ac:dyDescent="0.25">
      <c r="A196" s="9">
        <v>1</v>
      </c>
      <c r="B196" s="10" t="s">
        <v>23</v>
      </c>
      <c r="C196" s="44">
        <v>22</v>
      </c>
      <c r="D196" s="44">
        <v>829</v>
      </c>
      <c r="E196" s="35">
        <v>7.23</v>
      </c>
      <c r="F196" s="44">
        <v>2</v>
      </c>
      <c r="G196" s="44">
        <v>2</v>
      </c>
      <c r="H196" s="44">
        <v>0</v>
      </c>
      <c r="I196" s="38">
        <f t="shared" si="31"/>
        <v>0</v>
      </c>
    </row>
    <row r="197" spans="1:9" ht="15.75" customHeight="1" x14ac:dyDescent="0.25">
      <c r="A197" s="9">
        <v>2</v>
      </c>
      <c r="B197" s="10" t="s">
        <v>64</v>
      </c>
      <c r="C197" s="44">
        <v>30</v>
      </c>
      <c r="D197" s="44">
        <v>2482</v>
      </c>
      <c r="E197" s="35">
        <v>21.65</v>
      </c>
      <c r="F197" s="44">
        <v>7</v>
      </c>
      <c r="G197" s="44">
        <v>5</v>
      </c>
      <c r="H197" s="44">
        <v>2</v>
      </c>
      <c r="I197" s="38">
        <f t="shared" si="31"/>
        <v>28.571428571428573</v>
      </c>
    </row>
    <row r="198" spans="1:9" ht="15.75" customHeight="1" x14ac:dyDescent="0.25">
      <c r="A198" s="9">
        <v>3</v>
      </c>
      <c r="B198" s="10" t="s">
        <v>69</v>
      </c>
      <c r="C198" s="44">
        <v>26</v>
      </c>
      <c r="D198" s="44">
        <v>2626</v>
      </c>
      <c r="E198" s="35">
        <v>22.91</v>
      </c>
      <c r="F198" s="44">
        <v>7</v>
      </c>
      <c r="G198" s="44">
        <v>5</v>
      </c>
      <c r="H198" s="44">
        <v>2</v>
      </c>
      <c r="I198" s="38">
        <f t="shared" si="31"/>
        <v>28.571428571428573</v>
      </c>
    </row>
    <row r="199" spans="1:9" ht="15.75" customHeight="1" x14ac:dyDescent="0.25">
      <c r="A199" s="9">
        <v>4</v>
      </c>
      <c r="B199" s="10" t="s">
        <v>15</v>
      </c>
      <c r="C199" s="44">
        <v>21</v>
      </c>
      <c r="D199" s="44">
        <v>736</v>
      </c>
      <c r="E199" s="35">
        <v>6.42</v>
      </c>
      <c r="F199" s="44">
        <v>2</v>
      </c>
      <c r="G199" s="44">
        <v>2</v>
      </c>
      <c r="H199" s="44">
        <v>0</v>
      </c>
      <c r="I199" s="38">
        <f t="shared" si="31"/>
        <v>0</v>
      </c>
    </row>
    <row r="200" spans="1:9" ht="15.75" customHeight="1" x14ac:dyDescent="0.25">
      <c r="A200" s="9">
        <v>5</v>
      </c>
      <c r="B200" s="10" t="s">
        <v>70</v>
      </c>
      <c r="C200" s="44">
        <v>31</v>
      </c>
      <c r="D200" s="44">
        <v>1923</v>
      </c>
      <c r="E200" s="35">
        <v>16.77</v>
      </c>
      <c r="F200" s="44">
        <v>6</v>
      </c>
      <c r="G200" s="44">
        <v>4</v>
      </c>
      <c r="H200" s="44">
        <v>2</v>
      </c>
      <c r="I200" s="38">
        <f t="shared" si="31"/>
        <v>33.333333333333336</v>
      </c>
    </row>
    <row r="201" spans="1:9" ht="15.75" customHeight="1" x14ac:dyDescent="0.25">
      <c r="A201" s="9">
        <v>6</v>
      </c>
      <c r="B201" s="10" t="s">
        <v>10</v>
      </c>
      <c r="C201" s="44">
        <v>24</v>
      </c>
      <c r="D201" s="44">
        <v>908</v>
      </c>
      <c r="E201" s="35">
        <v>7.92</v>
      </c>
      <c r="F201" s="44">
        <v>3</v>
      </c>
      <c r="G201" s="44">
        <v>2</v>
      </c>
      <c r="H201" s="44">
        <v>1</v>
      </c>
      <c r="I201" s="38">
        <f t="shared" si="31"/>
        <v>33.333333333333336</v>
      </c>
    </row>
    <row r="202" spans="1:9" ht="15.75" customHeight="1" x14ac:dyDescent="0.25">
      <c r="A202" s="9">
        <v>7</v>
      </c>
      <c r="B202" s="10" t="s">
        <v>71</v>
      </c>
      <c r="C202" s="44">
        <v>31</v>
      </c>
      <c r="D202" s="44">
        <v>1418</v>
      </c>
      <c r="E202" s="35">
        <v>12.37</v>
      </c>
      <c r="F202" s="44">
        <v>4</v>
      </c>
      <c r="G202" s="44">
        <v>3</v>
      </c>
      <c r="H202" s="44">
        <v>1</v>
      </c>
      <c r="I202" s="38">
        <f t="shared" si="31"/>
        <v>25</v>
      </c>
    </row>
    <row r="203" spans="1:9" ht="15.75" customHeight="1" x14ac:dyDescent="0.25">
      <c r="A203" s="9">
        <v>8</v>
      </c>
      <c r="B203" s="10" t="s">
        <v>72</v>
      </c>
      <c r="C203" s="44">
        <v>20</v>
      </c>
      <c r="D203" s="44">
        <v>404</v>
      </c>
      <c r="E203" s="35">
        <v>3.52</v>
      </c>
      <c r="F203" s="85" t="s">
        <v>13</v>
      </c>
      <c r="G203" s="83"/>
      <c r="H203" s="83"/>
      <c r="I203" s="84"/>
    </row>
    <row r="204" spans="1:9" ht="21.75" customHeight="1" x14ac:dyDescent="0.25">
      <c r="A204" s="3">
        <v>30</v>
      </c>
      <c r="B204" s="4" t="s">
        <v>117</v>
      </c>
      <c r="C204" s="39">
        <f>C205+C206+C207+C208+C209+C210</f>
        <v>172</v>
      </c>
      <c r="D204" s="39">
        <v>4442</v>
      </c>
      <c r="E204" s="34">
        <f>D204*100/17554</f>
        <v>25.304773840720063</v>
      </c>
      <c r="F204" s="39">
        <v>31</v>
      </c>
      <c r="G204" s="39">
        <v>23</v>
      </c>
      <c r="H204" s="39">
        <v>8</v>
      </c>
      <c r="I204" s="33">
        <f t="shared" ref="I204:I210" si="34">H204*100/F204</f>
        <v>25.806451612903224</v>
      </c>
    </row>
    <row r="205" spans="1:9" ht="18.75" customHeight="1" x14ac:dyDescent="0.25">
      <c r="A205" s="9">
        <v>1</v>
      </c>
      <c r="B205" s="10" t="s">
        <v>15</v>
      </c>
      <c r="C205" s="44">
        <v>31</v>
      </c>
      <c r="D205" s="44">
        <v>534</v>
      </c>
      <c r="E205" s="35">
        <v>11.87</v>
      </c>
      <c r="F205" s="44">
        <v>4</v>
      </c>
      <c r="G205" s="44">
        <v>3</v>
      </c>
      <c r="H205" s="44">
        <v>1</v>
      </c>
      <c r="I205" s="38">
        <f t="shared" si="34"/>
        <v>25</v>
      </c>
    </row>
    <row r="206" spans="1:9" ht="18.75" customHeight="1" x14ac:dyDescent="0.25">
      <c r="A206" s="9">
        <v>2</v>
      </c>
      <c r="B206" s="10" t="s">
        <v>9</v>
      </c>
      <c r="C206" s="44">
        <v>24</v>
      </c>
      <c r="D206" s="44">
        <v>671</v>
      </c>
      <c r="E206" s="35">
        <v>14.92</v>
      </c>
      <c r="F206" s="44">
        <v>5</v>
      </c>
      <c r="G206" s="44">
        <v>4</v>
      </c>
      <c r="H206" s="44">
        <v>1</v>
      </c>
      <c r="I206" s="38">
        <f t="shared" si="34"/>
        <v>20</v>
      </c>
    </row>
    <row r="207" spans="1:9" ht="18.75" customHeight="1" x14ac:dyDescent="0.25">
      <c r="A207" s="9">
        <v>3</v>
      </c>
      <c r="B207" s="10" t="s">
        <v>71</v>
      </c>
      <c r="C207" s="44">
        <v>31</v>
      </c>
      <c r="D207" s="44">
        <v>306</v>
      </c>
      <c r="E207" s="35">
        <v>6.8</v>
      </c>
      <c r="F207" s="44">
        <v>2</v>
      </c>
      <c r="G207" s="44">
        <v>2</v>
      </c>
      <c r="H207" s="44">
        <v>0</v>
      </c>
      <c r="I207" s="38">
        <f t="shared" si="34"/>
        <v>0</v>
      </c>
    </row>
    <row r="208" spans="1:9" ht="18.75" customHeight="1" x14ac:dyDescent="0.25">
      <c r="A208" s="9">
        <v>4</v>
      </c>
      <c r="B208" s="10" t="s">
        <v>73</v>
      </c>
      <c r="C208" s="44">
        <v>26</v>
      </c>
      <c r="D208" s="44">
        <v>1570</v>
      </c>
      <c r="E208" s="35">
        <v>34.9</v>
      </c>
      <c r="F208" s="44">
        <v>11</v>
      </c>
      <c r="G208" s="44">
        <v>8</v>
      </c>
      <c r="H208" s="44">
        <v>3</v>
      </c>
      <c r="I208" s="38">
        <f t="shared" si="34"/>
        <v>27.272727272727273</v>
      </c>
    </row>
    <row r="209" spans="1:9" ht="18.75" customHeight="1" x14ac:dyDescent="0.25">
      <c r="A209" s="9">
        <v>5</v>
      </c>
      <c r="B209" s="10" t="s">
        <v>64</v>
      </c>
      <c r="C209" s="44">
        <v>31</v>
      </c>
      <c r="D209" s="44">
        <v>839</v>
      </c>
      <c r="E209" s="35">
        <v>18.649999999999999</v>
      </c>
      <c r="F209" s="44">
        <v>6</v>
      </c>
      <c r="G209" s="44">
        <v>4</v>
      </c>
      <c r="H209" s="44">
        <v>2</v>
      </c>
      <c r="I209" s="38">
        <f t="shared" si="34"/>
        <v>33.333333333333336</v>
      </c>
    </row>
    <row r="210" spans="1:9" ht="15.75" customHeight="1" x14ac:dyDescent="0.25">
      <c r="A210" s="9">
        <v>6</v>
      </c>
      <c r="B210" s="10" t="s">
        <v>7</v>
      </c>
      <c r="C210" s="44">
        <v>29</v>
      </c>
      <c r="D210" s="44">
        <v>522</v>
      </c>
      <c r="E210" s="35">
        <v>11.61</v>
      </c>
      <c r="F210" s="44">
        <v>3</v>
      </c>
      <c r="G210" s="44">
        <v>2</v>
      </c>
      <c r="H210" s="44">
        <v>1</v>
      </c>
      <c r="I210" s="38">
        <f t="shared" si="34"/>
        <v>33.333333333333336</v>
      </c>
    </row>
    <row r="211" spans="1:9" ht="15.75" x14ac:dyDescent="0.25">
      <c r="A211" s="9">
        <v>7</v>
      </c>
      <c r="B211" s="79" t="s">
        <v>123</v>
      </c>
      <c r="C211" s="80"/>
      <c r="D211" s="80"/>
      <c r="E211" s="80"/>
      <c r="F211" s="80"/>
      <c r="G211" s="80"/>
      <c r="H211" s="80"/>
      <c r="I211" s="81"/>
    </row>
    <row r="212" spans="1:9" ht="21" customHeight="1" x14ac:dyDescent="0.25">
      <c r="A212" s="3">
        <v>31</v>
      </c>
      <c r="B212" s="4" t="s">
        <v>118</v>
      </c>
      <c r="C212" s="39">
        <f>C214+C213+C215+C217+C216</f>
        <v>200</v>
      </c>
      <c r="D212" s="39">
        <v>13169</v>
      </c>
      <c r="E212" s="34">
        <f>D212*100/50139</f>
        <v>26.264983346297292</v>
      </c>
      <c r="F212" s="39">
        <f t="shared" ref="F212:H212" si="35">F214+F213+F215+F217+F216</f>
        <v>41</v>
      </c>
      <c r="G212" s="39">
        <f t="shared" si="35"/>
        <v>28</v>
      </c>
      <c r="H212" s="39">
        <f t="shared" si="35"/>
        <v>13</v>
      </c>
      <c r="I212" s="33">
        <f t="shared" ref="I212:I222" si="36">H212*100/F212</f>
        <v>31.707317073170731</v>
      </c>
    </row>
    <row r="213" spans="1:9" ht="15.75" customHeight="1" x14ac:dyDescent="0.25">
      <c r="A213" s="9">
        <v>1</v>
      </c>
      <c r="B213" s="10" t="s">
        <v>19</v>
      </c>
      <c r="C213" s="27">
        <v>41</v>
      </c>
      <c r="D213" s="27">
        <v>2313</v>
      </c>
      <c r="E213" s="12">
        <v>14.24</v>
      </c>
      <c r="F213" s="27">
        <v>7</v>
      </c>
      <c r="G213" s="27">
        <v>5</v>
      </c>
      <c r="H213" s="27">
        <v>2</v>
      </c>
      <c r="I213" s="11">
        <f t="shared" si="36"/>
        <v>28.571428571428573</v>
      </c>
    </row>
    <row r="214" spans="1:9" ht="15.75" customHeight="1" x14ac:dyDescent="0.25">
      <c r="A214" s="9">
        <v>2</v>
      </c>
      <c r="B214" s="10" t="s">
        <v>74</v>
      </c>
      <c r="C214" s="27">
        <v>41</v>
      </c>
      <c r="D214" s="27">
        <v>1073</v>
      </c>
      <c r="E214" s="12">
        <v>8</v>
      </c>
      <c r="F214" s="27">
        <v>3</v>
      </c>
      <c r="G214" s="27">
        <v>2</v>
      </c>
      <c r="H214" s="27">
        <v>1</v>
      </c>
      <c r="I214" s="11">
        <f t="shared" si="36"/>
        <v>33.333333333333336</v>
      </c>
    </row>
    <row r="215" spans="1:9" ht="15.75" customHeight="1" x14ac:dyDescent="0.25">
      <c r="A215" s="9">
        <v>3</v>
      </c>
      <c r="B215" s="10" t="s">
        <v>9</v>
      </c>
      <c r="C215" s="27">
        <v>38</v>
      </c>
      <c r="D215" s="27">
        <v>1253</v>
      </c>
      <c r="E215" s="12">
        <v>9.34</v>
      </c>
      <c r="F215" s="27">
        <v>4</v>
      </c>
      <c r="G215" s="27">
        <v>3</v>
      </c>
      <c r="H215" s="27">
        <v>1</v>
      </c>
      <c r="I215" s="11">
        <f t="shared" si="36"/>
        <v>25</v>
      </c>
    </row>
    <row r="216" spans="1:9" ht="15.75" customHeight="1" x14ac:dyDescent="0.25">
      <c r="A216" s="9">
        <v>4</v>
      </c>
      <c r="B216" s="20" t="s">
        <v>10</v>
      </c>
      <c r="C216" s="27">
        <v>39</v>
      </c>
      <c r="D216" s="27">
        <v>2804</v>
      </c>
      <c r="E216" s="12">
        <v>20.9</v>
      </c>
      <c r="F216" s="27">
        <v>9</v>
      </c>
      <c r="G216" s="27">
        <v>6</v>
      </c>
      <c r="H216" s="27">
        <v>3</v>
      </c>
      <c r="I216" s="11">
        <f t="shared" si="36"/>
        <v>33.333333333333336</v>
      </c>
    </row>
    <row r="217" spans="1:9" ht="15.75" customHeight="1" x14ac:dyDescent="0.25">
      <c r="A217" s="9">
        <v>5</v>
      </c>
      <c r="B217" s="20" t="s">
        <v>55</v>
      </c>
      <c r="C217" s="27">
        <v>41</v>
      </c>
      <c r="D217" s="27">
        <v>5726</v>
      </c>
      <c r="E217" s="12">
        <v>42.67</v>
      </c>
      <c r="F217" s="27">
        <v>18</v>
      </c>
      <c r="G217" s="27">
        <v>12</v>
      </c>
      <c r="H217" s="27">
        <v>6</v>
      </c>
      <c r="I217" s="11">
        <f t="shared" si="36"/>
        <v>33.333333333333336</v>
      </c>
    </row>
    <row r="218" spans="1:9" ht="20.25" customHeight="1" x14ac:dyDescent="0.25">
      <c r="A218" s="28"/>
      <c r="B218" s="61" t="s">
        <v>119</v>
      </c>
      <c r="C218" s="32">
        <v>170</v>
      </c>
      <c r="D218" s="32">
        <f t="shared" ref="D218:E218" si="37">D219</f>
        <v>9943</v>
      </c>
      <c r="E218" s="31">
        <f t="shared" si="37"/>
        <v>29.698327359617682</v>
      </c>
      <c r="F218" s="32">
        <v>31</v>
      </c>
      <c r="G218" s="32">
        <v>21</v>
      </c>
      <c r="H218" s="32">
        <v>10</v>
      </c>
      <c r="I218" s="30">
        <f t="shared" si="36"/>
        <v>32.258064516129032</v>
      </c>
    </row>
    <row r="219" spans="1:9" ht="23.25" customHeight="1" x14ac:dyDescent="0.25">
      <c r="A219" s="62">
        <v>32</v>
      </c>
      <c r="B219" s="63" t="s">
        <v>120</v>
      </c>
      <c r="C219" s="60">
        <f t="shared" ref="C219:D219" si="38">C220+C221+C222+C223+C224+C225</f>
        <v>170</v>
      </c>
      <c r="D219" s="60">
        <f t="shared" si="38"/>
        <v>9943</v>
      </c>
      <c r="E219" s="64">
        <f>D219*100/33480</f>
        <v>29.698327359617682</v>
      </c>
      <c r="F219" s="60">
        <f t="shared" ref="F219:H219" si="39">F220+F221+F222+F224+F225</f>
        <v>31</v>
      </c>
      <c r="G219" s="60">
        <f t="shared" si="39"/>
        <v>21</v>
      </c>
      <c r="H219" s="60">
        <f t="shared" si="39"/>
        <v>10</v>
      </c>
      <c r="I219" s="60">
        <f t="shared" si="36"/>
        <v>32.258064516129032</v>
      </c>
    </row>
    <row r="220" spans="1:9" ht="15.75" x14ac:dyDescent="0.25">
      <c r="A220" s="9">
        <v>1</v>
      </c>
      <c r="B220" s="10" t="s">
        <v>75</v>
      </c>
      <c r="C220" s="27">
        <v>30</v>
      </c>
      <c r="D220" s="27">
        <v>1147</v>
      </c>
      <c r="E220" s="12">
        <v>11.4</v>
      </c>
      <c r="F220" s="27">
        <v>4</v>
      </c>
      <c r="G220" s="27">
        <v>3</v>
      </c>
      <c r="H220" s="27">
        <v>1</v>
      </c>
      <c r="I220" s="11">
        <f t="shared" si="36"/>
        <v>25</v>
      </c>
    </row>
    <row r="221" spans="1:9" ht="15.75" x14ac:dyDescent="0.25">
      <c r="A221" s="9">
        <v>2</v>
      </c>
      <c r="B221" s="10" t="s">
        <v>23</v>
      </c>
      <c r="C221" s="27">
        <v>29</v>
      </c>
      <c r="D221" s="27">
        <v>1183</v>
      </c>
      <c r="E221" s="12">
        <v>11.77</v>
      </c>
      <c r="F221" s="27">
        <v>4</v>
      </c>
      <c r="G221" s="27">
        <v>3</v>
      </c>
      <c r="H221" s="27">
        <v>1</v>
      </c>
      <c r="I221" s="11">
        <f t="shared" si="36"/>
        <v>25</v>
      </c>
    </row>
    <row r="222" spans="1:9" ht="15.75" customHeight="1" x14ac:dyDescent="0.25">
      <c r="A222" s="9">
        <v>3</v>
      </c>
      <c r="B222" s="10" t="s">
        <v>7</v>
      </c>
      <c r="C222" s="27">
        <v>28</v>
      </c>
      <c r="D222" s="27">
        <v>3157</v>
      </c>
      <c r="E222" s="12">
        <v>31.4</v>
      </c>
      <c r="F222" s="27">
        <v>10</v>
      </c>
      <c r="G222" s="27">
        <v>7</v>
      </c>
      <c r="H222" s="27">
        <v>3</v>
      </c>
      <c r="I222" s="11">
        <f t="shared" si="36"/>
        <v>30</v>
      </c>
    </row>
    <row r="223" spans="1:9" ht="15.75" customHeight="1" x14ac:dyDescent="0.25">
      <c r="A223" s="9">
        <v>4</v>
      </c>
      <c r="B223" s="10" t="s">
        <v>76</v>
      </c>
      <c r="C223" s="27">
        <v>24</v>
      </c>
      <c r="D223" s="27">
        <v>392</v>
      </c>
      <c r="E223" s="12">
        <v>3.9</v>
      </c>
      <c r="F223" s="85" t="s">
        <v>13</v>
      </c>
      <c r="G223" s="83"/>
      <c r="H223" s="83"/>
      <c r="I223" s="84"/>
    </row>
    <row r="224" spans="1:9" ht="15.75" x14ac:dyDescent="0.25">
      <c r="A224" s="9">
        <v>5</v>
      </c>
      <c r="B224" s="10" t="s">
        <v>9</v>
      </c>
      <c r="C224" s="9">
        <v>30</v>
      </c>
      <c r="D224" s="9">
        <v>1803</v>
      </c>
      <c r="E224" s="12">
        <v>17.93</v>
      </c>
      <c r="F224" s="9">
        <v>6</v>
      </c>
      <c r="G224" s="9">
        <v>4</v>
      </c>
      <c r="H224" s="9">
        <v>2</v>
      </c>
      <c r="I224" s="11">
        <f t="shared" ref="I224:I230" si="40">H224*100/F224</f>
        <v>33.333333333333336</v>
      </c>
    </row>
    <row r="225" spans="1:9" ht="15.75" x14ac:dyDescent="0.25">
      <c r="A225" s="9">
        <v>6</v>
      </c>
      <c r="B225" s="10" t="s">
        <v>19</v>
      </c>
      <c r="C225" s="9">
        <v>29</v>
      </c>
      <c r="D225" s="9">
        <v>2261</v>
      </c>
      <c r="E225" s="12">
        <v>22.49</v>
      </c>
      <c r="F225" s="9">
        <v>7</v>
      </c>
      <c r="G225" s="9">
        <v>4</v>
      </c>
      <c r="H225" s="9">
        <v>3</v>
      </c>
      <c r="I225" s="11">
        <f t="shared" si="40"/>
        <v>42.857142857142854</v>
      </c>
    </row>
    <row r="226" spans="1:9" ht="24" customHeight="1" x14ac:dyDescent="0.25">
      <c r="A226" s="65"/>
      <c r="B226" s="29" t="s">
        <v>128</v>
      </c>
      <c r="C226" s="28">
        <f t="shared" ref="C226:H226" si="41">C227</f>
        <v>134</v>
      </c>
      <c r="D226" s="28">
        <f t="shared" si="41"/>
        <v>8888</v>
      </c>
      <c r="E226" s="31">
        <f t="shared" si="41"/>
        <v>32.905112731849989</v>
      </c>
      <c r="F226" s="28">
        <f t="shared" si="41"/>
        <v>31</v>
      </c>
      <c r="G226" s="28">
        <f t="shared" si="41"/>
        <v>22</v>
      </c>
      <c r="H226" s="28">
        <f t="shared" si="41"/>
        <v>9</v>
      </c>
      <c r="I226" s="31">
        <f t="shared" si="40"/>
        <v>29.032258064516128</v>
      </c>
    </row>
    <row r="227" spans="1:9" ht="21.75" customHeight="1" x14ac:dyDescent="0.25">
      <c r="A227" s="3">
        <v>33</v>
      </c>
      <c r="B227" s="4" t="s">
        <v>127</v>
      </c>
      <c r="C227" s="16">
        <f>C233+C230+C228+C229+C232</f>
        <v>134</v>
      </c>
      <c r="D227" s="16">
        <v>8888</v>
      </c>
      <c r="E227" s="18">
        <f>D227*100/27011</f>
        <v>32.905112731849989</v>
      </c>
      <c r="F227" s="16">
        <f t="shared" ref="F227:H227" si="42">F233+F230+F228+F229+F232</f>
        <v>31</v>
      </c>
      <c r="G227" s="16">
        <f t="shared" si="42"/>
        <v>22</v>
      </c>
      <c r="H227" s="16">
        <f t="shared" si="42"/>
        <v>9</v>
      </c>
      <c r="I227" s="18">
        <f t="shared" si="40"/>
        <v>29.032258064516128</v>
      </c>
    </row>
    <row r="228" spans="1:9" ht="15.75" x14ac:dyDescent="0.25">
      <c r="A228" s="9">
        <v>1</v>
      </c>
      <c r="B228" s="10" t="s">
        <v>24</v>
      </c>
      <c r="C228" s="41">
        <v>30</v>
      </c>
      <c r="D228" s="41">
        <v>1643</v>
      </c>
      <c r="E228" s="23">
        <v>18.29</v>
      </c>
      <c r="F228" s="41">
        <v>6</v>
      </c>
      <c r="G228" s="41">
        <v>4</v>
      </c>
      <c r="H228" s="41">
        <v>2</v>
      </c>
      <c r="I228" s="23">
        <f t="shared" si="40"/>
        <v>33.333333333333336</v>
      </c>
    </row>
    <row r="229" spans="1:9" ht="15.75" x14ac:dyDescent="0.25">
      <c r="A229" s="9">
        <v>2</v>
      </c>
      <c r="B229" s="10" t="s">
        <v>9</v>
      </c>
      <c r="C229" s="41">
        <v>31</v>
      </c>
      <c r="D229" s="41">
        <v>1323</v>
      </c>
      <c r="E229" s="23" t="s">
        <v>77</v>
      </c>
      <c r="F229" s="41">
        <v>5</v>
      </c>
      <c r="G229" s="41">
        <v>4</v>
      </c>
      <c r="H229" s="41">
        <v>1</v>
      </c>
      <c r="I229" s="41">
        <f t="shared" si="40"/>
        <v>20</v>
      </c>
    </row>
    <row r="230" spans="1:9" ht="15.75" x14ac:dyDescent="0.25">
      <c r="A230" s="9">
        <v>3</v>
      </c>
      <c r="B230" s="20" t="s">
        <v>14</v>
      </c>
      <c r="C230" s="41">
        <v>24</v>
      </c>
      <c r="D230" s="41">
        <v>1021</v>
      </c>
      <c r="E230" s="23">
        <v>11.36</v>
      </c>
      <c r="F230" s="41">
        <v>3</v>
      </c>
      <c r="G230" s="41">
        <v>2</v>
      </c>
      <c r="H230" s="41">
        <v>1</v>
      </c>
      <c r="I230" s="23">
        <f t="shared" si="40"/>
        <v>33.333333333333336</v>
      </c>
    </row>
    <row r="231" spans="1:9" ht="15.75" x14ac:dyDescent="0.25">
      <c r="A231" s="9">
        <v>4</v>
      </c>
      <c r="B231" s="10" t="s">
        <v>78</v>
      </c>
      <c r="C231" s="41">
        <v>0</v>
      </c>
      <c r="D231" s="41">
        <v>171</v>
      </c>
      <c r="E231" s="23" t="s">
        <v>79</v>
      </c>
      <c r="F231" s="82" t="s">
        <v>13</v>
      </c>
      <c r="G231" s="83"/>
      <c r="H231" s="83"/>
      <c r="I231" s="84"/>
    </row>
    <row r="232" spans="1:9" ht="15.75" x14ac:dyDescent="0.25">
      <c r="A232" s="9">
        <v>5</v>
      </c>
      <c r="B232" s="10" t="s">
        <v>25</v>
      </c>
      <c r="C232" s="41">
        <v>24</v>
      </c>
      <c r="D232" s="41">
        <v>2790</v>
      </c>
      <c r="E232" s="23">
        <v>31.05</v>
      </c>
      <c r="F232" s="41">
        <v>10</v>
      </c>
      <c r="G232" s="41">
        <v>7</v>
      </c>
      <c r="H232" s="41">
        <v>3</v>
      </c>
      <c r="I232" s="41">
        <f t="shared" ref="I232:I233" si="43">H232*100/F232</f>
        <v>30</v>
      </c>
    </row>
    <row r="233" spans="1:9" ht="15.75" x14ac:dyDescent="0.25">
      <c r="A233" s="9">
        <v>6</v>
      </c>
      <c r="B233" s="20" t="s">
        <v>80</v>
      </c>
      <c r="C233" s="41">
        <v>25</v>
      </c>
      <c r="D233" s="41">
        <v>1940</v>
      </c>
      <c r="E233" s="23">
        <v>21.59</v>
      </c>
      <c r="F233" s="41">
        <v>7</v>
      </c>
      <c r="G233" s="41">
        <v>5</v>
      </c>
      <c r="H233" s="41">
        <v>2</v>
      </c>
      <c r="I233" s="23">
        <f t="shared" si="43"/>
        <v>28.571428571428573</v>
      </c>
    </row>
    <row r="234" spans="1:9" ht="18.75" customHeight="1" x14ac:dyDescent="0.25"/>
    <row r="235" spans="1:9" ht="15.75" customHeight="1" x14ac:dyDescent="0.25"/>
    <row r="236" spans="1:9" ht="15.75" customHeight="1" x14ac:dyDescent="0.25"/>
    <row r="237" spans="1:9" ht="19.5" customHeight="1" x14ac:dyDescent="0.25"/>
    <row r="238" spans="1:9" ht="21" customHeight="1" x14ac:dyDescent="0.25"/>
    <row r="239" spans="1:9" ht="18.75" customHeight="1" x14ac:dyDescent="0.25"/>
    <row r="240" spans="1:9" ht="15.75" customHeight="1" x14ac:dyDescent="0.25">
      <c r="B240" s="66"/>
      <c r="E240" s="67"/>
    </row>
    <row r="241" spans="2:5" ht="15.75" customHeight="1" x14ac:dyDescent="0.25">
      <c r="B241" s="66"/>
      <c r="E241" s="67"/>
    </row>
    <row r="242" spans="2:5" ht="15.75" customHeight="1" x14ac:dyDescent="0.25">
      <c r="B242" s="66"/>
      <c r="E242" s="67"/>
    </row>
    <row r="243" spans="2:5" ht="15.75" customHeight="1" x14ac:dyDescent="0.25">
      <c r="B243" s="66"/>
      <c r="E243" s="67"/>
    </row>
    <row r="244" spans="2:5" ht="15.75" customHeight="1" x14ac:dyDescent="0.25">
      <c r="B244" s="66"/>
      <c r="E244" s="67"/>
    </row>
    <row r="245" spans="2:5" ht="15.75" customHeight="1" x14ac:dyDescent="0.25">
      <c r="B245" s="66"/>
      <c r="E245" s="67"/>
    </row>
    <row r="246" spans="2:5" ht="15.75" customHeight="1" x14ac:dyDescent="0.25">
      <c r="B246" s="66"/>
      <c r="E246" s="67"/>
    </row>
    <row r="247" spans="2:5" ht="15" customHeight="1" x14ac:dyDescent="0.25">
      <c r="B247" s="66"/>
      <c r="E247" s="67"/>
    </row>
    <row r="248" spans="2:5" ht="15" customHeight="1" x14ac:dyDescent="0.25">
      <c r="B248" s="66"/>
      <c r="E248" s="67"/>
    </row>
    <row r="249" spans="2:5" ht="15.75" customHeight="1" x14ac:dyDescent="0.25">
      <c r="B249" s="66"/>
      <c r="E249" s="67"/>
    </row>
    <row r="250" spans="2:5" ht="15.75" customHeight="1" x14ac:dyDescent="0.25">
      <c r="B250" s="66"/>
      <c r="E250" s="67"/>
    </row>
    <row r="251" spans="2:5" ht="15.75" customHeight="1" x14ac:dyDescent="0.25">
      <c r="B251" s="66"/>
      <c r="E251" s="67"/>
    </row>
    <row r="252" spans="2:5" ht="15.75" customHeight="1" x14ac:dyDescent="0.25">
      <c r="B252" s="66"/>
      <c r="E252" s="67"/>
    </row>
    <row r="253" spans="2:5" ht="15.75" customHeight="1" x14ac:dyDescent="0.25">
      <c r="B253" s="66"/>
      <c r="E253" s="67"/>
    </row>
    <row r="254" spans="2:5" ht="15.75" customHeight="1" x14ac:dyDescent="0.25">
      <c r="B254" s="66"/>
      <c r="E254" s="67"/>
    </row>
    <row r="255" spans="2:5" ht="15.75" customHeight="1" x14ac:dyDescent="0.25">
      <c r="B255" s="66"/>
      <c r="E255" s="67"/>
    </row>
    <row r="256" spans="2:5" ht="15.75" customHeight="1" x14ac:dyDescent="0.25">
      <c r="B256" s="66"/>
      <c r="E256" s="67"/>
    </row>
    <row r="257" spans="2:5" ht="15.75" customHeight="1" x14ac:dyDescent="0.25">
      <c r="B257" s="66"/>
      <c r="E257" s="67"/>
    </row>
    <row r="258" spans="2:5" ht="15.75" customHeight="1" x14ac:dyDescent="0.25">
      <c r="B258" s="66"/>
      <c r="E258" s="67"/>
    </row>
    <row r="259" spans="2:5" ht="15.75" customHeight="1" x14ac:dyDescent="0.25">
      <c r="B259" s="66"/>
      <c r="E259" s="67"/>
    </row>
    <row r="260" spans="2:5" ht="15.75" customHeight="1" x14ac:dyDescent="0.25">
      <c r="B260" s="66"/>
      <c r="E260" s="67"/>
    </row>
    <row r="261" spans="2:5" ht="15.75" customHeight="1" x14ac:dyDescent="0.25">
      <c r="B261" s="66"/>
      <c r="E261" s="67"/>
    </row>
    <row r="262" spans="2:5" ht="15.75" customHeight="1" x14ac:dyDescent="0.25">
      <c r="B262" s="66"/>
      <c r="E262" s="67"/>
    </row>
    <row r="263" spans="2:5" ht="15.75" customHeight="1" x14ac:dyDescent="0.25">
      <c r="B263" s="66"/>
      <c r="E263" s="67"/>
    </row>
    <row r="264" spans="2:5" ht="15.75" customHeight="1" x14ac:dyDescent="0.25">
      <c r="B264" s="66"/>
      <c r="E264" s="67"/>
    </row>
    <row r="265" spans="2:5" ht="15.75" customHeight="1" x14ac:dyDescent="0.25">
      <c r="B265" s="66"/>
      <c r="E265" s="67"/>
    </row>
    <row r="266" spans="2:5" ht="15.75" customHeight="1" x14ac:dyDescent="0.25">
      <c r="B266" s="66"/>
      <c r="E266" s="67"/>
    </row>
    <row r="267" spans="2:5" ht="15.75" customHeight="1" x14ac:dyDescent="0.25">
      <c r="B267" s="66"/>
      <c r="E267" s="67"/>
    </row>
    <row r="268" spans="2:5" ht="15.75" customHeight="1" x14ac:dyDescent="0.25">
      <c r="B268" s="66"/>
      <c r="E268" s="67"/>
    </row>
    <row r="269" spans="2:5" ht="15.75" customHeight="1" x14ac:dyDescent="0.25">
      <c r="B269" s="66"/>
      <c r="E269" s="67"/>
    </row>
    <row r="270" spans="2:5" ht="15.75" customHeight="1" x14ac:dyDescent="0.25">
      <c r="B270" s="66"/>
      <c r="E270" s="67"/>
    </row>
    <row r="271" spans="2:5" ht="15.75" customHeight="1" x14ac:dyDescent="0.25">
      <c r="B271" s="66"/>
      <c r="E271" s="67"/>
    </row>
    <row r="272" spans="2:5" ht="15.75" customHeight="1" x14ac:dyDescent="0.25">
      <c r="B272" s="66"/>
      <c r="E272" s="67"/>
    </row>
    <row r="273" spans="2:5" ht="15.75" customHeight="1" x14ac:dyDescent="0.25">
      <c r="B273" s="66"/>
      <c r="E273" s="67"/>
    </row>
    <row r="274" spans="2:5" ht="15.75" customHeight="1" x14ac:dyDescent="0.25">
      <c r="B274" s="66"/>
      <c r="E274" s="67"/>
    </row>
    <row r="275" spans="2:5" ht="15.75" customHeight="1" x14ac:dyDescent="0.25">
      <c r="B275" s="66"/>
      <c r="E275" s="67"/>
    </row>
    <row r="276" spans="2:5" ht="15.75" customHeight="1" x14ac:dyDescent="0.25">
      <c r="B276" s="66"/>
      <c r="E276" s="67"/>
    </row>
    <row r="277" spans="2:5" ht="15.75" customHeight="1" x14ac:dyDescent="0.25">
      <c r="B277" s="66"/>
      <c r="E277" s="67"/>
    </row>
    <row r="278" spans="2:5" ht="15.75" customHeight="1" x14ac:dyDescent="0.25">
      <c r="B278" s="66"/>
      <c r="E278" s="67"/>
    </row>
    <row r="279" spans="2:5" ht="15.75" customHeight="1" x14ac:dyDescent="0.25">
      <c r="B279" s="66"/>
      <c r="E279" s="67"/>
    </row>
    <row r="280" spans="2:5" ht="15.75" customHeight="1" x14ac:dyDescent="0.25">
      <c r="B280" s="66"/>
      <c r="E280" s="67"/>
    </row>
    <row r="281" spans="2:5" ht="15.75" customHeight="1" x14ac:dyDescent="0.25">
      <c r="B281" s="66"/>
      <c r="E281" s="67"/>
    </row>
    <row r="282" spans="2:5" ht="15.75" customHeight="1" x14ac:dyDescent="0.25">
      <c r="B282" s="66"/>
      <c r="E282" s="67"/>
    </row>
    <row r="283" spans="2:5" ht="15.75" customHeight="1" x14ac:dyDescent="0.25">
      <c r="B283" s="66"/>
      <c r="E283" s="67"/>
    </row>
    <row r="284" spans="2:5" ht="15.75" customHeight="1" x14ac:dyDescent="0.25">
      <c r="B284" s="66"/>
      <c r="E284" s="67"/>
    </row>
    <row r="285" spans="2:5" ht="15.75" customHeight="1" x14ac:dyDescent="0.25">
      <c r="B285" s="66"/>
      <c r="E285" s="67"/>
    </row>
    <row r="286" spans="2:5" ht="15.75" customHeight="1" x14ac:dyDescent="0.25">
      <c r="B286" s="66"/>
      <c r="E286" s="67"/>
    </row>
    <row r="287" spans="2:5" ht="15.75" customHeight="1" x14ac:dyDescent="0.25">
      <c r="B287" s="66"/>
      <c r="E287" s="67"/>
    </row>
    <row r="288" spans="2:5" ht="15.75" customHeight="1" x14ac:dyDescent="0.25">
      <c r="B288" s="66"/>
      <c r="E288" s="67"/>
    </row>
    <row r="289" spans="2:5" ht="15.75" customHeight="1" x14ac:dyDescent="0.25">
      <c r="B289" s="66"/>
      <c r="E289" s="67"/>
    </row>
    <row r="290" spans="2:5" ht="15.75" customHeight="1" x14ac:dyDescent="0.25">
      <c r="B290" s="66"/>
      <c r="E290" s="67"/>
    </row>
    <row r="291" spans="2:5" ht="15.75" customHeight="1" x14ac:dyDescent="0.25">
      <c r="B291" s="66"/>
      <c r="E291" s="67"/>
    </row>
    <row r="292" spans="2:5" ht="15.75" customHeight="1" x14ac:dyDescent="0.25">
      <c r="B292" s="66"/>
      <c r="E292" s="67"/>
    </row>
    <row r="293" spans="2:5" ht="15.75" customHeight="1" x14ac:dyDescent="0.25">
      <c r="B293" s="66"/>
      <c r="E293" s="67"/>
    </row>
    <row r="294" spans="2:5" ht="15.75" customHeight="1" x14ac:dyDescent="0.25">
      <c r="B294" s="66"/>
      <c r="E294" s="67"/>
    </row>
    <row r="295" spans="2:5" ht="15.75" customHeight="1" x14ac:dyDescent="0.25">
      <c r="B295" s="66"/>
      <c r="E295" s="67"/>
    </row>
    <row r="296" spans="2:5" ht="15.75" customHeight="1" x14ac:dyDescent="0.25">
      <c r="B296" s="66"/>
      <c r="E296" s="67"/>
    </row>
    <row r="297" spans="2:5" ht="15.75" customHeight="1" x14ac:dyDescent="0.25">
      <c r="B297" s="66"/>
      <c r="E297" s="67"/>
    </row>
    <row r="298" spans="2:5" ht="15.75" customHeight="1" x14ac:dyDescent="0.25">
      <c r="B298" s="66"/>
      <c r="E298" s="67"/>
    </row>
    <row r="299" spans="2:5" ht="15.75" customHeight="1" x14ac:dyDescent="0.25">
      <c r="B299" s="66"/>
      <c r="E299" s="67"/>
    </row>
    <row r="300" spans="2:5" ht="15.75" customHeight="1" x14ac:dyDescent="0.25">
      <c r="B300" s="66"/>
      <c r="E300" s="67"/>
    </row>
    <row r="301" spans="2:5" ht="15.75" customHeight="1" x14ac:dyDescent="0.25">
      <c r="B301" s="66"/>
      <c r="E301" s="67"/>
    </row>
    <row r="302" spans="2:5" ht="15.75" customHeight="1" x14ac:dyDescent="0.25">
      <c r="B302" s="66"/>
      <c r="E302" s="67"/>
    </row>
    <row r="303" spans="2:5" ht="15.75" customHeight="1" x14ac:dyDescent="0.25">
      <c r="B303" s="66"/>
      <c r="E303" s="67"/>
    </row>
    <row r="304" spans="2:5" ht="15.75" customHeight="1" x14ac:dyDescent="0.25">
      <c r="B304" s="66"/>
      <c r="E304" s="67"/>
    </row>
    <row r="305" spans="2:5" ht="15.75" customHeight="1" x14ac:dyDescent="0.25">
      <c r="B305" s="66"/>
      <c r="E305" s="67"/>
    </row>
    <row r="306" spans="2:5" ht="15.75" customHeight="1" x14ac:dyDescent="0.25">
      <c r="B306" s="66"/>
      <c r="E306" s="67"/>
    </row>
    <row r="307" spans="2:5" ht="15.75" customHeight="1" x14ac:dyDescent="0.25">
      <c r="B307" s="66"/>
      <c r="E307" s="67"/>
    </row>
    <row r="308" spans="2:5" ht="15.75" customHeight="1" x14ac:dyDescent="0.25">
      <c r="B308" s="66"/>
      <c r="E308" s="67"/>
    </row>
    <row r="309" spans="2:5" ht="15.75" customHeight="1" x14ac:dyDescent="0.25">
      <c r="B309" s="66"/>
      <c r="E309" s="67"/>
    </row>
    <row r="310" spans="2:5" ht="15.75" customHeight="1" x14ac:dyDescent="0.25">
      <c r="B310" s="66"/>
      <c r="E310" s="67"/>
    </row>
    <row r="311" spans="2:5" ht="15.75" customHeight="1" x14ac:dyDescent="0.25">
      <c r="B311" s="66"/>
      <c r="E311" s="67"/>
    </row>
    <row r="312" spans="2:5" ht="15.75" customHeight="1" x14ac:dyDescent="0.25">
      <c r="B312" s="66"/>
      <c r="E312" s="67"/>
    </row>
    <row r="313" spans="2:5" ht="15.75" customHeight="1" x14ac:dyDescent="0.25">
      <c r="B313" s="66"/>
      <c r="E313" s="67"/>
    </row>
    <row r="314" spans="2:5" ht="15.75" customHeight="1" x14ac:dyDescent="0.25">
      <c r="B314" s="66"/>
      <c r="E314" s="67"/>
    </row>
    <row r="315" spans="2:5" ht="15.75" customHeight="1" x14ac:dyDescent="0.25">
      <c r="B315" s="66"/>
      <c r="E315" s="67"/>
    </row>
    <row r="316" spans="2:5" ht="15.75" customHeight="1" x14ac:dyDescent="0.25">
      <c r="B316" s="66"/>
      <c r="E316" s="67"/>
    </row>
    <row r="317" spans="2:5" ht="15.75" customHeight="1" x14ac:dyDescent="0.25">
      <c r="B317" s="66"/>
      <c r="E317" s="67"/>
    </row>
    <row r="318" spans="2:5" ht="15.75" customHeight="1" x14ac:dyDescent="0.25">
      <c r="B318" s="66"/>
      <c r="E318" s="67"/>
    </row>
    <row r="319" spans="2:5" ht="15.75" customHeight="1" x14ac:dyDescent="0.25">
      <c r="B319" s="66"/>
      <c r="E319" s="67"/>
    </row>
    <row r="320" spans="2:5" ht="15.75" customHeight="1" x14ac:dyDescent="0.25">
      <c r="B320" s="66"/>
      <c r="E320" s="67"/>
    </row>
    <row r="321" spans="2:5" ht="15.75" customHeight="1" x14ac:dyDescent="0.25">
      <c r="B321" s="66"/>
      <c r="E321" s="67"/>
    </row>
    <row r="322" spans="2:5" ht="15.75" customHeight="1" x14ac:dyDescent="0.25">
      <c r="B322" s="66"/>
      <c r="E322" s="67"/>
    </row>
    <row r="323" spans="2:5" ht="15.75" customHeight="1" x14ac:dyDescent="0.25">
      <c r="B323" s="66"/>
      <c r="E323" s="67"/>
    </row>
    <row r="324" spans="2:5" ht="15.75" customHeight="1" x14ac:dyDescent="0.25">
      <c r="B324" s="66"/>
      <c r="E324" s="67"/>
    </row>
    <row r="325" spans="2:5" ht="15.75" customHeight="1" x14ac:dyDescent="0.25">
      <c r="B325" s="66"/>
      <c r="E325" s="67"/>
    </row>
    <row r="326" spans="2:5" ht="15.75" customHeight="1" x14ac:dyDescent="0.25">
      <c r="B326" s="66"/>
      <c r="E326" s="67"/>
    </row>
    <row r="327" spans="2:5" ht="15.75" customHeight="1" x14ac:dyDescent="0.25">
      <c r="B327" s="66"/>
      <c r="E327" s="67"/>
    </row>
    <row r="328" spans="2:5" ht="15.75" customHeight="1" x14ac:dyDescent="0.25">
      <c r="B328" s="66"/>
      <c r="E328" s="67"/>
    </row>
    <row r="329" spans="2:5" ht="15.75" customHeight="1" x14ac:dyDescent="0.25">
      <c r="B329" s="66"/>
      <c r="E329" s="67"/>
    </row>
    <row r="330" spans="2:5" ht="15.75" customHeight="1" x14ac:dyDescent="0.25">
      <c r="B330" s="66"/>
      <c r="E330" s="67"/>
    </row>
    <row r="331" spans="2:5" ht="15.75" customHeight="1" x14ac:dyDescent="0.25">
      <c r="B331" s="66"/>
      <c r="E331" s="67"/>
    </row>
    <row r="332" spans="2:5" ht="15.75" customHeight="1" x14ac:dyDescent="0.25">
      <c r="B332" s="66"/>
      <c r="E332" s="67"/>
    </row>
    <row r="333" spans="2:5" ht="15.75" customHeight="1" x14ac:dyDescent="0.25">
      <c r="B333" s="66"/>
      <c r="E333" s="67"/>
    </row>
    <row r="334" spans="2:5" ht="15.75" customHeight="1" x14ac:dyDescent="0.25">
      <c r="B334" s="66"/>
      <c r="E334" s="67"/>
    </row>
    <row r="335" spans="2:5" ht="15.75" customHeight="1" x14ac:dyDescent="0.25">
      <c r="B335" s="66"/>
      <c r="E335" s="67"/>
    </row>
    <row r="336" spans="2:5" ht="15.75" customHeight="1" x14ac:dyDescent="0.25">
      <c r="B336" s="66"/>
      <c r="E336" s="67"/>
    </row>
    <row r="337" spans="2:5" ht="15.75" customHeight="1" x14ac:dyDescent="0.25">
      <c r="B337" s="66"/>
      <c r="E337" s="67"/>
    </row>
    <row r="338" spans="2:5" ht="15.75" customHeight="1" x14ac:dyDescent="0.25">
      <c r="B338" s="66"/>
      <c r="E338" s="67"/>
    </row>
    <row r="339" spans="2:5" ht="15.75" customHeight="1" x14ac:dyDescent="0.25">
      <c r="B339" s="66"/>
      <c r="E339" s="67"/>
    </row>
    <row r="340" spans="2:5" ht="15.75" customHeight="1" x14ac:dyDescent="0.25">
      <c r="B340" s="66"/>
      <c r="E340" s="67"/>
    </row>
    <row r="341" spans="2:5" ht="15.75" customHeight="1" x14ac:dyDescent="0.25">
      <c r="B341" s="66"/>
      <c r="E341" s="67"/>
    </row>
    <row r="342" spans="2:5" ht="15.75" customHeight="1" x14ac:dyDescent="0.25">
      <c r="B342" s="66"/>
      <c r="E342" s="67"/>
    </row>
    <row r="343" spans="2:5" ht="15.75" customHeight="1" x14ac:dyDescent="0.25">
      <c r="B343" s="66"/>
      <c r="E343" s="67"/>
    </row>
    <row r="344" spans="2:5" ht="15.75" customHeight="1" x14ac:dyDescent="0.25">
      <c r="B344" s="66"/>
      <c r="E344" s="67"/>
    </row>
    <row r="345" spans="2:5" ht="15.75" customHeight="1" x14ac:dyDescent="0.25">
      <c r="B345" s="66"/>
      <c r="E345" s="67"/>
    </row>
    <row r="346" spans="2:5" ht="15.75" customHeight="1" x14ac:dyDescent="0.25">
      <c r="B346" s="66"/>
      <c r="E346" s="67"/>
    </row>
    <row r="347" spans="2:5" ht="15.75" customHeight="1" x14ac:dyDescent="0.25">
      <c r="B347" s="66"/>
      <c r="E347" s="67"/>
    </row>
    <row r="348" spans="2:5" ht="15.75" customHeight="1" x14ac:dyDescent="0.25">
      <c r="B348" s="66"/>
      <c r="E348" s="67"/>
    </row>
    <row r="349" spans="2:5" ht="15.75" customHeight="1" x14ac:dyDescent="0.25">
      <c r="B349" s="66"/>
      <c r="E349" s="67"/>
    </row>
    <row r="350" spans="2:5" ht="15.75" customHeight="1" x14ac:dyDescent="0.25">
      <c r="B350" s="66"/>
      <c r="E350" s="67"/>
    </row>
    <row r="351" spans="2:5" ht="15.75" customHeight="1" x14ac:dyDescent="0.25">
      <c r="B351" s="66"/>
      <c r="E351" s="67"/>
    </row>
    <row r="352" spans="2:5" ht="15.75" customHeight="1" x14ac:dyDescent="0.25">
      <c r="B352" s="66"/>
      <c r="E352" s="67"/>
    </row>
    <row r="353" spans="2:5" ht="15.75" customHeight="1" x14ac:dyDescent="0.25">
      <c r="B353" s="66"/>
      <c r="E353" s="67"/>
    </row>
    <row r="354" spans="2:5" ht="15.75" customHeight="1" x14ac:dyDescent="0.25">
      <c r="B354" s="66"/>
      <c r="E354" s="67"/>
    </row>
    <row r="355" spans="2:5" ht="15.75" customHeight="1" x14ac:dyDescent="0.25">
      <c r="B355" s="66"/>
      <c r="E355" s="67"/>
    </row>
    <row r="356" spans="2:5" ht="15.75" customHeight="1" x14ac:dyDescent="0.25">
      <c r="B356" s="66"/>
      <c r="E356" s="67"/>
    </row>
    <row r="357" spans="2:5" ht="15.75" customHeight="1" x14ac:dyDescent="0.25">
      <c r="B357" s="66"/>
      <c r="E357" s="67"/>
    </row>
    <row r="358" spans="2:5" ht="15.75" customHeight="1" x14ac:dyDescent="0.25">
      <c r="B358" s="66"/>
      <c r="E358" s="67"/>
    </row>
    <row r="359" spans="2:5" ht="15.75" customHeight="1" x14ac:dyDescent="0.25">
      <c r="B359" s="66"/>
      <c r="E359" s="67"/>
    </row>
    <row r="360" spans="2:5" ht="15.75" customHeight="1" x14ac:dyDescent="0.25">
      <c r="B360" s="66"/>
      <c r="E360" s="67"/>
    </row>
    <row r="361" spans="2:5" ht="15.75" customHeight="1" x14ac:dyDescent="0.25">
      <c r="B361" s="66"/>
      <c r="E361" s="67"/>
    </row>
    <row r="362" spans="2:5" ht="15.75" customHeight="1" x14ac:dyDescent="0.25">
      <c r="B362" s="66"/>
      <c r="E362" s="67"/>
    </row>
    <row r="363" spans="2:5" ht="15.75" customHeight="1" x14ac:dyDescent="0.25">
      <c r="B363" s="66"/>
      <c r="E363" s="67"/>
    </row>
    <row r="364" spans="2:5" ht="15.75" customHeight="1" x14ac:dyDescent="0.25">
      <c r="B364" s="66"/>
      <c r="E364" s="67"/>
    </row>
    <row r="365" spans="2:5" ht="15.75" customHeight="1" x14ac:dyDescent="0.25">
      <c r="B365" s="66"/>
      <c r="E365" s="67"/>
    </row>
    <row r="366" spans="2:5" ht="15.75" customHeight="1" x14ac:dyDescent="0.25">
      <c r="B366" s="66"/>
      <c r="E366" s="67"/>
    </row>
    <row r="367" spans="2:5" ht="15.75" customHeight="1" x14ac:dyDescent="0.25">
      <c r="B367" s="66"/>
      <c r="E367" s="67"/>
    </row>
    <row r="368" spans="2:5" ht="15.75" customHeight="1" x14ac:dyDescent="0.25">
      <c r="B368" s="66"/>
      <c r="E368" s="67"/>
    </row>
    <row r="369" spans="2:5" ht="15.75" customHeight="1" x14ac:dyDescent="0.25">
      <c r="B369" s="66"/>
      <c r="E369" s="67"/>
    </row>
    <row r="370" spans="2:5" ht="15.75" customHeight="1" x14ac:dyDescent="0.25">
      <c r="B370" s="66"/>
      <c r="E370" s="67"/>
    </row>
    <row r="371" spans="2:5" ht="15.75" customHeight="1" x14ac:dyDescent="0.25">
      <c r="B371" s="66"/>
      <c r="E371" s="67"/>
    </row>
    <row r="372" spans="2:5" ht="15.75" customHeight="1" x14ac:dyDescent="0.25">
      <c r="B372" s="66"/>
      <c r="E372" s="67"/>
    </row>
    <row r="373" spans="2:5" ht="15.75" customHeight="1" x14ac:dyDescent="0.25">
      <c r="B373" s="66"/>
      <c r="E373" s="67"/>
    </row>
    <row r="374" spans="2:5" ht="15.75" customHeight="1" x14ac:dyDescent="0.25">
      <c r="B374" s="66"/>
      <c r="E374" s="67"/>
    </row>
    <row r="375" spans="2:5" ht="15.75" customHeight="1" x14ac:dyDescent="0.25">
      <c r="B375" s="66"/>
      <c r="E375" s="67"/>
    </row>
    <row r="376" spans="2:5" ht="15.75" customHeight="1" x14ac:dyDescent="0.25">
      <c r="B376" s="66"/>
      <c r="E376" s="67"/>
    </row>
    <row r="377" spans="2:5" ht="15.75" customHeight="1" x14ac:dyDescent="0.25">
      <c r="B377" s="66"/>
      <c r="E377" s="67"/>
    </row>
    <row r="378" spans="2:5" ht="15.75" customHeight="1" x14ac:dyDescent="0.25">
      <c r="B378" s="66"/>
      <c r="E378" s="67"/>
    </row>
    <row r="379" spans="2:5" ht="15.75" customHeight="1" x14ac:dyDescent="0.25">
      <c r="B379" s="66"/>
      <c r="E379" s="67"/>
    </row>
    <row r="380" spans="2:5" ht="15.75" customHeight="1" x14ac:dyDescent="0.25">
      <c r="B380" s="66"/>
      <c r="E380" s="67"/>
    </row>
    <row r="381" spans="2:5" ht="15.75" customHeight="1" x14ac:dyDescent="0.25">
      <c r="B381" s="66"/>
      <c r="E381" s="67"/>
    </row>
    <row r="382" spans="2:5" ht="15.75" customHeight="1" x14ac:dyDescent="0.25">
      <c r="B382" s="66"/>
      <c r="E382" s="67"/>
    </row>
    <row r="383" spans="2:5" ht="15.75" customHeight="1" x14ac:dyDescent="0.25">
      <c r="B383" s="66"/>
      <c r="E383" s="67"/>
    </row>
    <row r="384" spans="2:5" ht="15.75" customHeight="1" x14ac:dyDescent="0.25">
      <c r="B384" s="66"/>
      <c r="E384" s="67"/>
    </row>
    <row r="385" spans="2:5" ht="15.75" customHeight="1" x14ac:dyDescent="0.25">
      <c r="B385" s="66"/>
      <c r="E385" s="67"/>
    </row>
    <row r="386" spans="2:5" ht="15.75" customHeight="1" x14ac:dyDescent="0.25">
      <c r="B386" s="66"/>
      <c r="E386" s="67"/>
    </row>
    <row r="387" spans="2:5" ht="15.75" customHeight="1" x14ac:dyDescent="0.25">
      <c r="B387" s="66"/>
      <c r="E387" s="67"/>
    </row>
    <row r="388" spans="2:5" ht="15.75" customHeight="1" x14ac:dyDescent="0.25">
      <c r="B388" s="66"/>
      <c r="E388" s="67"/>
    </row>
    <row r="389" spans="2:5" ht="15.75" customHeight="1" x14ac:dyDescent="0.25">
      <c r="B389" s="66"/>
      <c r="E389" s="67"/>
    </row>
    <row r="390" spans="2:5" ht="15.75" customHeight="1" x14ac:dyDescent="0.25">
      <c r="B390" s="66"/>
      <c r="E390" s="67"/>
    </row>
    <row r="391" spans="2:5" ht="15.75" customHeight="1" x14ac:dyDescent="0.25">
      <c r="B391" s="66"/>
      <c r="E391" s="67"/>
    </row>
    <row r="392" spans="2:5" ht="15.75" customHeight="1" x14ac:dyDescent="0.25">
      <c r="B392" s="66"/>
      <c r="E392" s="67"/>
    </row>
    <row r="393" spans="2:5" ht="15.75" customHeight="1" x14ac:dyDescent="0.25">
      <c r="B393" s="66"/>
      <c r="E393" s="67"/>
    </row>
    <row r="394" spans="2:5" ht="15.75" customHeight="1" x14ac:dyDescent="0.25">
      <c r="B394" s="66"/>
      <c r="E394" s="67"/>
    </row>
    <row r="395" spans="2:5" ht="15.75" customHeight="1" x14ac:dyDescent="0.25">
      <c r="B395" s="66"/>
      <c r="E395" s="67"/>
    </row>
    <row r="396" spans="2:5" ht="15.75" customHeight="1" x14ac:dyDescent="0.25">
      <c r="B396" s="66"/>
      <c r="E396" s="67"/>
    </row>
    <row r="397" spans="2:5" ht="15.75" customHeight="1" x14ac:dyDescent="0.25">
      <c r="B397" s="66"/>
      <c r="E397" s="67"/>
    </row>
    <row r="398" spans="2:5" ht="15.75" customHeight="1" x14ac:dyDescent="0.25">
      <c r="B398" s="66"/>
      <c r="E398" s="67"/>
    </row>
    <row r="399" spans="2:5" ht="15.75" customHeight="1" x14ac:dyDescent="0.25">
      <c r="B399" s="66"/>
      <c r="E399" s="67"/>
    </row>
    <row r="400" spans="2:5" ht="15.75" customHeight="1" x14ac:dyDescent="0.25">
      <c r="B400" s="66"/>
      <c r="E400" s="67"/>
    </row>
    <row r="401" spans="2:5" ht="15.75" customHeight="1" x14ac:dyDescent="0.25">
      <c r="B401" s="66"/>
      <c r="E401" s="67"/>
    </row>
    <row r="402" spans="2:5" ht="15.75" customHeight="1" x14ac:dyDescent="0.25">
      <c r="B402" s="66"/>
      <c r="E402" s="67"/>
    </row>
    <row r="403" spans="2:5" ht="15.75" customHeight="1" x14ac:dyDescent="0.25">
      <c r="B403" s="66"/>
      <c r="E403" s="67"/>
    </row>
    <row r="404" spans="2:5" ht="15.75" customHeight="1" x14ac:dyDescent="0.25">
      <c r="B404" s="66"/>
      <c r="E404" s="67"/>
    </row>
    <row r="405" spans="2:5" ht="15.75" customHeight="1" x14ac:dyDescent="0.25">
      <c r="B405" s="66"/>
      <c r="E405" s="67"/>
    </row>
    <row r="406" spans="2:5" ht="15.75" customHeight="1" x14ac:dyDescent="0.25">
      <c r="B406" s="66"/>
      <c r="E406" s="67"/>
    </row>
    <row r="407" spans="2:5" ht="15.75" customHeight="1" x14ac:dyDescent="0.25">
      <c r="B407" s="66"/>
      <c r="E407" s="67"/>
    </row>
    <row r="408" spans="2:5" ht="15.75" customHeight="1" x14ac:dyDescent="0.25">
      <c r="B408" s="66"/>
      <c r="E408" s="67"/>
    </row>
    <row r="409" spans="2:5" ht="15.75" customHeight="1" x14ac:dyDescent="0.25">
      <c r="B409" s="66"/>
      <c r="E409" s="67"/>
    </row>
    <row r="410" spans="2:5" ht="15.75" customHeight="1" x14ac:dyDescent="0.25">
      <c r="B410" s="66"/>
      <c r="E410" s="67"/>
    </row>
    <row r="411" spans="2:5" ht="15.75" customHeight="1" x14ac:dyDescent="0.25">
      <c r="B411" s="66"/>
      <c r="E411" s="67"/>
    </row>
    <row r="412" spans="2:5" ht="15.75" customHeight="1" x14ac:dyDescent="0.25">
      <c r="B412" s="66"/>
      <c r="E412" s="67"/>
    </row>
    <row r="413" spans="2:5" ht="15.75" customHeight="1" x14ac:dyDescent="0.25">
      <c r="B413" s="66"/>
      <c r="E413" s="67"/>
    </row>
    <row r="414" spans="2:5" ht="15.75" customHeight="1" x14ac:dyDescent="0.25">
      <c r="B414" s="66"/>
      <c r="E414" s="67"/>
    </row>
    <row r="415" spans="2:5" ht="15.75" customHeight="1" x14ac:dyDescent="0.25">
      <c r="B415" s="66"/>
      <c r="E415" s="67"/>
    </row>
    <row r="416" spans="2:5" ht="15.75" customHeight="1" x14ac:dyDescent="0.25">
      <c r="B416" s="66"/>
      <c r="E416" s="67"/>
    </row>
    <row r="417" spans="2:5" ht="15.75" customHeight="1" x14ac:dyDescent="0.25">
      <c r="B417" s="66"/>
      <c r="E417" s="67"/>
    </row>
    <row r="418" spans="2:5" ht="15.75" customHeight="1" x14ac:dyDescent="0.25">
      <c r="B418" s="66"/>
      <c r="E418" s="67"/>
    </row>
    <row r="419" spans="2:5" ht="15.75" customHeight="1" x14ac:dyDescent="0.25">
      <c r="B419" s="66"/>
      <c r="E419" s="67"/>
    </row>
    <row r="420" spans="2:5" ht="15.75" customHeight="1" x14ac:dyDescent="0.25">
      <c r="B420" s="66"/>
      <c r="E420" s="67"/>
    </row>
    <row r="421" spans="2:5" ht="15.75" customHeight="1" x14ac:dyDescent="0.25">
      <c r="B421" s="66"/>
      <c r="E421" s="67"/>
    </row>
    <row r="422" spans="2:5" ht="15.75" customHeight="1" x14ac:dyDescent="0.25">
      <c r="B422" s="66"/>
      <c r="E422" s="67"/>
    </row>
    <row r="423" spans="2:5" ht="15.75" customHeight="1" x14ac:dyDescent="0.25">
      <c r="B423" s="66"/>
      <c r="E423" s="67"/>
    </row>
    <row r="424" spans="2:5" ht="15.75" customHeight="1" x14ac:dyDescent="0.25">
      <c r="B424" s="66"/>
      <c r="E424" s="67"/>
    </row>
    <row r="425" spans="2:5" ht="15.75" customHeight="1" x14ac:dyDescent="0.25">
      <c r="B425" s="66"/>
      <c r="E425" s="67"/>
    </row>
    <row r="426" spans="2:5" ht="15.75" customHeight="1" x14ac:dyDescent="0.25">
      <c r="B426" s="66"/>
      <c r="E426" s="67"/>
    </row>
    <row r="427" spans="2:5" ht="15.75" customHeight="1" x14ac:dyDescent="0.25">
      <c r="B427" s="66"/>
      <c r="E427" s="67"/>
    </row>
    <row r="428" spans="2:5" ht="15.75" customHeight="1" x14ac:dyDescent="0.25">
      <c r="B428" s="66"/>
      <c r="E428" s="67"/>
    </row>
    <row r="429" spans="2:5" ht="15.75" customHeight="1" x14ac:dyDescent="0.25">
      <c r="B429" s="66"/>
      <c r="E429" s="67"/>
    </row>
    <row r="430" spans="2:5" ht="15.75" customHeight="1" x14ac:dyDescent="0.25">
      <c r="B430" s="66"/>
      <c r="E430" s="67"/>
    </row>
    <row r="431" spans="2:5" ht="15.75" customHeight="1" x14ac:dyDescent="0.25">
      <c r="B431" s="66"/>
      <c r="E431" s="67"/>
    </row>
    <row r="432" spans="2:5" ht="15.75" customHeight="1" x14ac:dyDescent="0.25">
      <c r="B432" s="66"/>
      <c r="E432" s="67"/>
    </row>
    <row r="433" spans="2:5" ht="15.75" customHeight="1" x14ac:dyDescent="0.25">
      <c r="B433" s="66"/>
      <c r="E433" s="67"/>
    </row>
    <row r="434" spans="2:5" ht="15.75" customHeight="1" x14ac:dyDescent="0.25">
      <c r="B434" s="66"/>
      <c r="E434" s="67"/>
    </row>
    <row r="435" spans="2:5" ht="15.75" customHeight="1" x14ac:dyDescent="0.25">
      <c r="B435" s="66"/>
      <c r="E435" s="67"/>
    </row>
    <row r="436" spans="2:5" ht="15.75" customHeight="1" x14ac:dyDescent="0.25">
      <c r="B436" s="66"/>
      <c r="E436" s="67"/>
    </row>
    <row r="437" spans="2:5" ht="15.75" customHeight="1" x14ac:dyDescent="0.25">
      <c r="B437" s="66"/>
      <c r="E437" s="67"/>
    </row>
    <row r="438" spans="2:5" ht="15.75" customHeight="1" x14ac:dyDescent="0.25">
      <c r="B438" s="66"/>
      <c r="E438" s="67"/>
    </row>
    <row r="439" spans="2:5" ht="15.75" customHeight="1" x14ac:dyDescent="0.25">
      <c r="B439" s="66"/>
      <c r="E439" s="67"/>
    </row>
    <row r="440" spans="2:5" ht="15.75" customHeight="1" x14ac:dyDescent="0.25">
      <c r="B440" s="66"/>
      <c r="E440" s="67"/>
    </row>
    <row r="441" spans="2:5" ht="15.75" customHeight="1" x14ac:dyDescent="0.25">
      <c r="B441" s="66"/>
      <c r="E441" s="67"/>
    </row>
    <row r="442" spans="2:5" ht="15.75" customHeight="1" x14ac:dyDescent="0.25">
      <c r="B442" s="66"/>
      <c r="E442" s="67"/>
    </row>
    <row r="443" spans="2:5" ht="15.75" customHeight="1" x14ac:dyDescent="0.25">
      <c r="B443" s="66"/>
      <c r="E443" s="67"/>
    </row>
    <row r="444" spans="2:5" ht="15.75" customHeight="1" x14ac:dyDescent="0.25">
      <c r="B444" s="66"/>
      <c r="E444" s="67"/>
    </row>
    <row r="445" spans="2:5" ht="15.75" customHeight="1" x14ac:dyDescent="0.25">
      <c r="B445" s="66"/>
      <c r="E445" s="67"/>
    </row>
    <row r="446" spans="2:5" ht="15.75" customHeight="1" x14ac:dyDescent="0.25">
      <c r="B446" s="66"/>
      <c r="E446" s="67"/>
    </row>
    <row r="447" spans="2:5" ht="15.75" customHeight="1" x14ac:dyDescent="0.25">
      <c r="B447" s="66"/>
      <c r="E447" s="67"/>
    </row>
    <row r="448" spans="2:5" ht="15.75" customHeight="1" x14ac:dyDescent="0.25">
      <c r="B448" s="66"/>
      <c r="E448" s="67"/>
    </row>
    <row r="449" spans="2:5" ht="15.75" customHeight="1" x14ac:dyDescent="0.25">
      <c r="B449" s="66"/>
      <c r="E449" s="67"/>
    </row>
    <row r="450" spans="2:5" ht="15.75" customHeight="1" x14ac:dyDescent="0.25">
      <c r="B450" s="66"/>
      <c r="E450" s="67"/>
    </row>
    <row r="451" spans="2:5" ht="15.75" customHeight="1" x14ac:dyDescent="0.25">
      <c r="B451" s="66"/>
      <c r="E451" s="67"/>
    </row>
    <row r="452" spans="2:5" ht="15.75" customHeight="1" x14ac:dyDescent="0.25">
      <c r="B452" s="66"/>
      <c r="E452" s="67"/>
    </row>
    <row r="453" spans="2:5" ht="15.75" customHeight="1" x14ac:dyDescent="0.25">
      <c r="B453" s="66"/>
      <c r="E453" s="67"/>
    </row>
    <row r="454" spans="2:5" ht="15.75" customHeight="1" x14ac:dyDescent="0.25">
      <c r="B454" s="66"/>
      <c r="E454" s="67"/>
    </row>
    <row r="455" spans="2:5" ht="15.75" customHeight="1" x14ac:dyDescent="0.25">
      <c r="B455" s="66"/>
      <c r="E455" s="67"/>
    </row>
    <row r="456" spans="2:5" ht="15.75" customHeight="1" x14ac:dyDescent="0.25">
      <c r="B456" s="66"/>
      <c r="E456" s="67"/>
    </row>
    <row r="457" spans="2:5" ht="15.75" customHeight="1" x14ac:dyDescent="0.25">
      <c r="B457" s="66"/>
      <c r="E457" s="67"/>
    </row>
    <row r="458" spans="2:5" ht="15.75" customHeight="1" x14ac:dyDescent="0.25">
      <c r="B458" s="66"/>
      <c r="E458" s="67"/>
    </row>
    <row r="459" spans="2:5" ht="15.75" customHeight="1" x14ac:dyDescent="0.25">
      <c r="B459" s="66"/>
      <c r="E459" s="67"/>
    </row>
    <row r="460" spans="2:5" ht="15.75" customHeight="1" x14ac:dyDescent="0.25">
      <c r="B460" s="66"/>
      <c r="E460" s="67"/>
    </row>
    <row r="461" spans="2:5" ht="15.75" customHeight="1" x14ac:dyDescent="0.25">
      <c r="B461" s="66"/>
      <c r="E461" s="67"/>
    </row>
    <row r="462" spans="2:5" ht="15.75" customHeight="1" x14ac:dyDescent="0.25">
      <c r="B462" s="66"/>
      <c r="E462" s="67"/>
    </row>
    <row r="463" spans="2:5" ht="15.75" customHeight="1" x14ac:dyDescent="0.25">
      <c r="B463" s="66"/>
      <c r="E463" s="67"/>
    </row>
    <row r="464" spans="2:5" ht="15.75" customHeight="1" x14ac:dyDescent="0.25">
      <c r="B464" s="66"/>
      <c r="E464" s="67"/>
    </row>
    <row r="465" spans="2:5" ht="15.75" customHeight="1" x14ac:dyDescent="0.25">
      <c r="B465" s="66"/>
      <c r="E465" s="67"/>
    </row>
    <row r="466" spans="2:5" ht="15.75" customHeight="1" x14ac:dyDescent="0.25">
      <c r="B466" s="66"/>
      <c r="E466" s="67"/>
    </row>
    <row r="467" spans="2:5" ht="15.75" customHeight="1" x14ac:dyDescent="0.25">
      <c r="B467" s="66"/>
      <c r="E467" s="67"/>
    </row>
    <row r="468" spans="2:5" ht="15.75" customHeight="1" x14ac:dyDescent="0.25">
      <c r="B468" s="66"/>
      <c r="E468" s="67"/>
    </row>
    <row r="469" spans="2:5" ht="15.75" customHeight="1" x14ac:dyDescent="0.25">
      <c r="B469" s="66"/>
      <c r="E469" s="67"/>
    </row>
    <row r="470" spans="2:5" ht="15.75" customHeight="1" x14ac:dyDescent="0.25">
      <c r="B470" s="66"/>
      <c r="E470" s="67"/>
    </row>
    <row r="471" spans="2:5" ht="15.75" customHeight="1" x14ac:dyDescent="0.25">
      <c r="B471" s="66"/>
      <c r="E471" s="67"/>
    </row>
    <row r="472" spans="2:5" ht="15.75" customHeight="1" x14ac:dyDescent="0.25">
      <c r="B472" s="66"/>
      <c r="E472" s="67"/>
    </row>
    <row r="473" spans="2:5" ht="15.75" customHeight="1" x14ac:dyDescent="0.25">
      <c r="B473" s="66"/>
      <c r="E473" s="67"/>
    </row>
    <row r="474" spans="2:5" ht="15.75" customHeight="1" x14ac:dyDescent="0.25">
      <c r="B474" s="66"/>
      <c r="E474" s="67"/>
    </row>
    <row r="475" spans="2:5" ht="15.75" customHeight="1" x14ac:dyDescent="0.25">
      <c r="B475" s="66"/>
      <c r="E475" s="67"/>
    </row>
    <row r="476" spans="2:5" ht="15.75" customHeight="1" x14ac:dyDescent="0.25">
      <c r="B476" s="66"/>
      <c r="E476" s="67"/>
    </row>
    <row r="477" spans="2:5" ht="15.75" customHeight="1" x14ac:dyDescent="0.25">
      <c r="B477" s="66"/>
      <c r="E477" s="67"/>
    </row>
    <row r="478" spans="2:5" ht="15.75" customHeight="1" x14ac:dyDescent="0.25">
      <c r="B478" s="66"/>
      <c r="E478" s="67"/>
    </row>
    <row r="479" spans="2:5" ht="15.75" customHeight="1" x14ac:dyDescent="0.25">
      <c r="B479" s="66"/>
      <c r="E479" s="67"/>
    </row>
    <row r="480" spans="2:5" ht="15.75" customHeight="1" x14ac:dyDescent="0.25">
      <c r="B480" s="66"/>
      <c r="E480" s="67"/>
    </row>
    <row r="481" spans="2:5" ht="15.75" customHeight="1" x14ac:dyDescent="0.25">
      <c r="B481" s="66"/>
      <c r="E481" s="67"/>
    </row>
    <row r="482" spans="2:5" ht="15.75" customHeight="1" x14ac:dyDescent="0.25">
      <c r="B482" s="66"/>
      <c r="E482" s="67"/>
    </row>
    <row r="483" spans="2:5" ht="15.75" customHeight="1" x14ac:dyDescent="0.25">
      <c r="B483" s="66"/>
      <c r="E483" s="67"/>
    </row>
    <row r="484" spans="2:5" ht="15.75" customHeight="1" x14ac:dyDescent="0.25">
      <c r="B484" s="66"/>
      <c r="E484" s="67"/>
    </row>
    <row r="485" spans="2:5" ht="15.75" customHeight="1" x14ac:dyDescent="0.25">
      <c r="B485" s="66"/>
      <c r="E485" s="67"/>
    </row>
    <row r="486" spans="2:5" ht="15.75" customHeight="1" x14ac:dyDescent="0.25">
      <c r="B486" s="66"/>
      <c r="E486" s="67"/>
    </row>
    <row r="487" spans="2:5" ht="15.75" customHeight="1" x14ac:dyDescent="0.25">
      <c r="B487" s="66"/>
      <c r="E487" s="67"/>
    </row>
    <row r="488" spans="2:5" ht="15.75" customHeight="1" x14ac:dyDescent="0.25">
      <c r="B488" s="66"/>
      <c r="E488" s="67"/>
    </row>
    <row r="489" spans="2:5" ht="15.75" customHeight="1" x14ac:dyDescent="0.25">
      <c r="B489" s="66"/>
      <c r="E489" s="67"/>
    </row>
    <row r="490" spans="2:5" ht="15.75" customHeight="1" x14ac:dyDescent="0.25">
      <c r="B490" s="66"/>
      <c r="E490" s="67"/>
    </row>
    <row r="491" spans="2:5" ht="15.75" customHeight="1" x14ac:dyDescent="0.25">
      <c r="B491" s="66"/>
      <c r="E491" s="67"/>
    </row>
    <row r="492" spans="2:5" ht="15.75" customHeight="1" x14ac:dyDescent="0.25">
      <c r="B492" s="66"/>
      <c r="E492" s="67"/>
    </row>
    <row r="493" spans="2:5" ht="15.75" customHeight="1" x14ac:dyDescent="0.25">
      <c r="B493" s="66"/>
      <c r="E493" s="67"/>
    </row>
    <row r="494" spans="2:5" ht="15.75" customHeight="1" x14ac:dyDescent="0.25">
      <c r="B494" s="66"/>
      <c r="E494" s="67"/>
    </row>
    <row r="495" spans="2:5" ht="15.75" customHeight="1" x14ac:dyDescent="0.25">
      <c r="B495" s="66"/>
      <c r="E495" s="67"/>
    </row>
    <row r="496" spans="2:5" ht="15.75" customHeight="1" x14ac:dyDescent="0.25">
      <c r="B496" s="66"/>
      <c r="E496" s="67"/>
    </row>
    <row r="497" spans="2:5" ht="15.75" customHeight="1" x14ac:dyDescent="0.25">
      <c r="B497" s="66"/>
      <c r="E497" s="67"/>
    </row>
    <row r="498" spans="2:5" ht="15.75" customHeight="1" x14ac:dyDescent="0.25">
      <c r="B498" s="66"/>
      <c r="E498" s="67"/>
    </row>
    <row r="499" spans="2:5" ht="15.75" customHeight="1" x14ac:dyDescent="0.25">
      <c r="B499" s="66"/>
      <c r="E499" s="67"/>
    </row>
    <row r="500" spans="2:5" ht="15.75" customHeight="1" x14ac:dyDescent="0.25">
      <c r="B500" s="66"/>
      <c r="E500" s="67"/>
    </row>
    <row r="501" spans="2:5" ht="15.75" customHeight="1" x14ac:dyDescent="0.25">
      <c r="B501" s="66"/>
      <c r="E501" s="67"/>
    </row>
    <row r="502" spans="2:5" ht="15.75" customHeight="1" x14ac:dyDescent="0.25">
      <c r="B502" s="66"/>
      <c r="E502" s="67"/>
    </row>
    <row r="503" spans="2:5" ht="15.75" customHeight="1" x14ac:dyDescent="0.25">
      <c r="B503" s="66"/>
      <c r="E503" s="67"/>
    </row>
    <row r="504" spans="2:5" ht="15.75" customHeight="1" x14ac:dyDescent="0.25">
      <c r="B504" s="66"/>
      <c r="E504" s="67"/>
    </row>
    <row r="505" spans="2:5" ht="15.75" customHeight="1" x14ac:dyDescent="0.25">
      <c r="B505" s="66"/>
      <c r="E505" s="67"/>
    </row>
    <row r="506" spans="2:5" ht="15.75" customHeight="1" x14ac:dyDescent="0.25">
      <c r="B506" s="66"/>
      <c r="E506" s="67"/>
    </row>
    <row r="507" spans="2:5" ht="15.75" customHeight="1" x14ac:dyDescent="0.25">
      <c r="B507" s="66"/>
      <c r="E507" s="67"/>
    </row>
    <row r="508" spans="2:5" ht="15.75" customHeight="1" x14ac:dyDescent="0.25">
      <c r="B508" s="66"/>
      <c r="E508" s="67"/>
    </row>
    <row r="509" spans="2:5" ht="15.75" customHeight="1" x14ac:dyDescent="0.25">
      <c r="B509" s="66"/>
      <c r="E509" s="67"/>
    </row>
    <row r="510" spans="2:5" ht="15.75" customHeight="1" x14ac:dyDescent="0.25">
      <c r="B510" s="66"/>
      <c r="E510" s="67"/>
    </row>
    <row r="511" spans="2:5" ht="15.75" customHeight="1" x14ac:dyDescent="0.25">
      <c r="B511" s="66"/>
      <c r="E511" s="67"/>
    </row>
    <row r="512" spans="2:5" ht="15.75" customHeight="1" x14ac:dyDescent="0.25">
      <c r="B512" s="66"/>
      <c r="E512" s="67"/>
    </row>
    <row r="513" spans="2:5" ht="15.75" customHeight="1" x14ac:dyDescent="0.25">
      <c r="B513" s="66"/>
      <c r="E513" s="67"/>
    </row>
    <row r="514" spans="2:5" ht="15.75" customHeight="1" x14ac:dyDescent="0.25">
      <c r="B514" s="66"/>
      <c r="E514" s="67"/>
    </row>
    <row r="515" spans="2:5" ht="15.75" customHeight="1" x14ac:dyDescent="0.25">
      <c r="B515" s="66"/>
      <c r="E515" s="67"/>
    </row>
    <row r="516" spans="2:5" ht="15.75" customHeight="1" x14ac:dyDescent="0.25">
      <c r="B516" s="66"/>
      <c r="E516" s="67"/>
    </row>
    <row r="517" spans="2:5" ht="15.75" customHeight="1" x14ac:dyDescent="0.25">
      <c r="B517" s="66"/>
      <c r="E517" s="67"/>
    </row>
    <row r="518" spans="2:5" ht="15.75" customHeight="1" x14ac:dyDescent="0.25">
      <c r="B518" s="66"/>
      <c r="E518" s="67"/>
    </row>
    <row r="519" spans="2:5" ht="15.75" customHeight="1" x14ac:dyDescent="0.25">
      <c r="B519" s="66"/>
      <c r="E519" s="67"/>
    </row>
    <row r="520" spans="2:5" ht="15.75" customHeight="1" x14ac:dyDescent="0.25">
      <c r="B520" s="66"/>
      <c r="E520" s="67"/>
    </row>
    <row r="521" spans="2:5" ht="15.75" customHeight="1" x14ac:dyDescent="0.25">
      <c r="B521" s="66"/>
      <c r="E521" s="67"/>
    </row>
    <row r="522" spans="2:5" ht="15.75" customHeight="1" x14ac:dyDescent="0.25">
      <c r="B522" s="66"/>
      <c r="E522" s="67"/>
    </row>
    <row r="523" spans="2:5" ht="15.75" customHeight="1" x14ac:dyDescent="0.25">
      <c r="B523" s="66"/>
      <c r="E523" s="67"/>
    </row>
    <row r="524" spans="2:5" ht="15.75" customHeight="1" x14ac:dyDescent="0.25">
      <c r="B524" s="66"/>
      <c r="E524" s="67"/>
    </row>
    <row r="525" spans="2:5" ht="15.75" customHeight="1" x14ac:dyDescent="0.25">
      <c r="B525" s="66"/>
      <c r="E525" s="67"/>
    </row>
    <row r="526" spans="2:5" ht="15.75" customHeight="1" x14ac:dyDescent="0.25">
      <c r="B526" s="66"/>
      <c r="E526" s="67"/>
    </row>
    <row r="527" spans="2:5" ht="15.75" customHeight="1" x14ac:dyDescent="0.25">
      <c r="B527" s="66"/>
      <c r="E527" s="67"/>
    </row>
    <row r="528" spans="2:5" ht="15.75" customHeight="1" x14ac:dyDescent="0.25">
      <c r="B528" s="66"/>
      <c r="E528" s="67"/>
    </row>
    <row r="529" spans="2:5" ht="15.75" customHeight="1" x14ac:dyDescent="0.25">
      <c r="B529" s="66"/>
      <c r="E529" s="67"/>
    </row>
    <row r="530" spans="2:5" ht="15.75" customHeight="1" x14ac:dyDescent="0.25">
      <c r="B530" s="66"/>
      <c r="E530" s="67"/>
    </row>
    <row r="531" spans="2:5" ht="15.75" customHeight="1" x14ac:dyDescent="0.25">
      <c r="B531" s="66"/>
      <c r="E531" s="67"/>
    </row>
    <row r="532" spans="2:5" ht="15.75" customHeight="1" x14ac:dyDescent="0.25">
      <c r="B532" s="66"/>
      <c r="E532" s="67"/>
    </row>
    <row r="533" spans="2:5" ht="15.75" customHeight="1" x14ac:dyDescent="0.25">
      <c r="B533" s="66"/>
      <c r="E533" s="67"/>
    </row>
    <row r="534" spans="2:5" ht="15.75" customHeight="1" x14ac:dyDescent="0.25">
      <c r="B534" s="66"/>
      <c r="E534" s="67"/>
    </row>
    <row r="535" spans="2:5" ht="15.75" customHeight="1" x14ac:dyDescent="0.25">
      <c r="B535" s="66"/>
      <c r="E535" s="67"/>
    </row>
    <row r="536" spans="2:5" ht="15.75" customHeight="1" x14ac:dyDescent="0.25">
      <c r="B536" s="66"/>
      <c r="E536" s="67"/>
    </row>
    <row r="537" spans="2:5" ht="15.75" customHeight="1" x14ac:dyDescent="0.25">
      <c r="B537" s="66"/>
      <c r="E537" s="67"/>
    </row>
    <row r="538" spans="2:5" ht="15.75" customHeight="1" x14ac:dyDescent="0.25">
      <c r="B538" s="66"/>
      <c r="E538" s="67"/>
    </row>
    <row r="539" spans="2:5" ht="15.75" customHeight="1" x14ac:dyDescent="0.25">
      <c r="B539" s="66"/>
      <c r="E539" s="67"/>
    </row>
    <row r="540" spans="2:5" ht="15.75" customHeight="1" x14ac:dyDescent="0.25">
      <c r="B540" s="66"/>
      <c r="E540" s="67"/>
    </row>
    <row r="541" spans="2:5" ht="15.75" customHeight="1" x14ac:dyDescent="0.25">
      <c r="B541" s="66"/>
      <c r="E541" s="67"/>
    </row>
    <row r="542" spans="2:5" ht="15.75" customHeight="1" x14ac:dyDescent="0.25">
      <c r="B542" s="66"/>
      <c r="E542" s="67"/>
    </row>
    <row r="543" spans="2:5" ht="15.75" customHeight="1" x14ac:dyDescent="0.25">
      <c r="B543" s="66"/>
      <c r="E543" s="67"/>
    </row>
    <row r="544" spans="2:5" ht="15.75" customHeight="1" x14ac:dyDescent="0.25">
      <c r="B544" s="66"/>
      <c r="E544" s="67"/>
    </row>
    <row r="545" spans="2:5" ht="15.75" customHeight="1" x14ac:dyDescent="0.25">
      <c r="B545" s="66"/>
      <c r="E545" s="67"/>
    </row>
    <row r="546" spans="2:5" ht="15.75" customHeight="1" x14ac:dyDescent="0.25">
      <c r="B546" s="66"/>
      <c r="E546" s="67"/>
    </row>
    <row r="547" spans="2:5" ht="15.75" customHeight="1" x14ac:dyDescent="0.25">
      <c r="B547" s="66"/>
      <c r="E547" s="67"/>
    </row>
    <row r="548" spans="2:5" ht="15.75" customHeight="1" x14ac:dyDescent="0.25">
      <c r="B548" s="66"/>
      <c r="E548" s="67"/>
    </row>
    <row r="549" spans="2:5" ht="15.75" customHeight="1" x14ac:dyDescent="0.25">
      <c r="B549" s="66"/>
      <c r="E549" s="67"/>
    </row>
    <row r="550" spans="2:5" ht="15.75" customHeight="1" x14ac:dyDescent="0.25">
      <c r="B550" s="66"/>
      <c r="E550" s="67"/>
    </row>
    <row r="551" spans="2:5" ht="15.75" customHeight="1" x14ac:dyDescent="0.25">
      <c r="B551" s="66"/>
      <c r="E551" s="67"/>
    </row>
    <row r="552" spans="2:5" ht="15.75" customHeight="1" x14ac:dyDescent="0.25">
      <c r="B552" s="66"/>
      <c r="E552" s="67"/>
    </row>
    <row r="553" spans="2:5" ht="15.75" customHeight="1" x14ac:dyDescent="0.25">
      <c r="B553" s="66"/>
      <c r="E553" s="67"/>
    </row>
    <row r="554" spans="2:5" ht="15.75" customHeight="1" x14ac:dyDescent="0.25">
      <c r="B554" s="66"/>
      <c r="E554" s="67"/>
    </row>
    <row r="555" spans="2:5" ht="15.75" customHeight="1" x14ac:dyDescent="0.25">
      <c r="B555" s="66"/>
      <c r="E555" s="67"/>
    </row>
    <row r="556" spans="2:5" ht="15.75" customHeight="1" x14ac:dyDescent="0.25">
      <c r="B556" s="66"/>
      <c r="E556" s="67"/>
    </row>
    <row r="557" spans="2:5" ht="15.75" customHeight="1" x14ac:dyDescent="0.25">
      <c r="B557" s="66"/>
      <c r="E557" s="67"/>
    </row>
    <row r="558" spans="2:5" ht="15.75" customHeight="1" x14ac:dyDescent="0.25">
      <c r="B558" s="66"/>
      <c r="E558" s="67"/>
    </row>
    <row r="559" spans="2:5" ht="15.75" customHeight="1" x14ac:dyDescent="0.25">
      <c r="B559" s="66"/>
      <c r="E559" s="67"/>
    </row>
    <row r="560" spans="2:5" ht="15.75" customHeight="1" x14ac:dyDescent="0.25">
      <c r="B560" s="66"/>
      <c r="E560" s="67"/>
    </row>
    <row r="561" spans="2:5" ht="15.75" customHeight="1" x14ac:dyDescent="0.25">
      <c r="B561" s="66"/>
      <c r="E561" s="67"/>
    </row>
    <row r="562" spans="2:5" ht="15.75" customHeight="1" x14ac:dyDescent="0.25">
      <c r="B562" s="66"/>
      <c r="E562" s="67"/>
    </row>
    <row r="563" spans="2:5" ht="15.75" customHeight="1" x14ac:dyDescent="0.25">
      <c r="B563" s="66"/>
      <c r="E563" s="67"/>
    </row>
    <row r="564" spans="2:5" ht="15.75" customHeight="1" x14ac:dyDescent="0.25">
      <c r="B564" s="66"/>
      <c r="E564" s="67"/>
    </row>
    <row r="565" spans="2:5" ht="15.75" customHeight="1" x14ac:dyDescent="0.25">
      <c r="B565" s="66"/>
      <c r="E565" s="67"/>
    </row>
    <row r="566" spans="2:5" ht="15.75" customHeight="1" x14ac:dyDescent="0.25">
      <c r="B566" s="66"/>
      <c r="E566" s="67"/>
    </row>
    <row r="567" spans="2:5" ht="15.75" customHeight="1" x14ac:dyDescent="0.25">
      <c r="B567" s="66"/>
      <c r="E567" s="67"/>
    </row>
    <row r="568" spans="2:5" ht="15.75" customHeight="1" x14ac:dyDescent="0.25">
      <c r="B568" s="66"/>
      <c r="E568" s="67"/>
    </row>
    <row r="569" spans="2:5" ht="15.75" customHeight="1" x14ac:dyDescent="0.25">
      <c r="B569" s="66"/>
      <c r="E569" s="67"/>
    </row>
    <row r="570" spans="2:5" ht="15.75" customHeight="1" x14ac:dyDescent="0.25">
      <c r="B570" s="66"/>
      <c r="E570" s="67"/>
    </row>
    <row r="571" spans="2:5" ht="15.75" customHeight="1" x14ac:dyDescent="0.25">
      <c r="B571" s="66"/>
      <c r="E571" s="67"/>
    </row>
    <row r="572" spans="2:5" ht="15.75" customHeight="1" x14ac:dyDescent="0.25">
      <c r="B572" s="66"/>
      <c r="E572" s="67"/>
    </row>
    <row r="573" spans="2:5" ht="15.75" customHeight="1" x14ac:dyDescent="0.25">
      <c r="B573" s="66"/>
      <c r="E573" s="67"/>
    </row>
    <row r="574" spans="2:5" ht="15.75" customHeight="1" x14ac:dyDescent="0.25">
      <c r="B574" s="66"/>
      <c r="E574" s="67"/>
    </row>
    <row r="575" spans="2:5" ht="15.75" customHeight="1" x14ac:dyDescent="0.25">
      <c r="B575" s="66"/>
      <c r="E575" s="67"/>
    </row>
    <row r="576" spans="2:5" ht="15.75" customHeight="1" x14ac:dyDescent="0.25">
      <c r="B576" s="66"/>
      <c r="E576" s="67"/>
    </row>
    <row r="577" spans="2:5" ht="15.75" customHeight="1" x14ac:dyDescent="0.25">
      <c r="B577" s="66"/>
      <c r="E577" s="67"/>
    </row>
    <row r="578" spans="2:5" ht="15.75" customHeight="1" x14ac:dyDescent="0.25">
      <c r="B578" s="66"/>
      <c r="E578" s="67"/>
    </row>
    <row r="579" spans="2:5" ht="15.75" customHeight="1" x14ac:dyDescent="0.25">
      <c r="B579" s="66"/>
      <c r="E579" s="67"/>
    </row>
    <row r="580" spans="2:5" ht="15.75" customHeight="1" x14ac:dyDescent="0.25">
      <c r="B580" s="66"/>
      <c r="E580" s="67"/>
    </row>
    <row r="581" spans="2:5" ht="15.75" customHeight="1" x14ac:dyDescent="0.25">
      <c r="B581" s="66"/>
      <c r="E581" s="67"/>
    </row>
    <row r="582" spans="2:5" ht="15.75" customHeight="1" x14ac:dyDescent="0.25">
      <c r="B582" s="66"/>
      <c r="E582" s="67"/>
    </row>
    <row r="583" spans="2:5" ht="15.75" customHeight="1" x14ac:dyDescent="0.25">
      <c r="B583" s="66"/>
      <c r="E583" s="67"/>
    </row>
    <row r="584" spans="2:5" ht="15.75" customHeight="1" x14ac:dyDescent="0.25">
      <c r="B584" s="66"/>
      <c r="E584" s="67"/>
    </row>
    <row r="585" spans="2:5" ht="15.75" customHeight="1" x14ac:dyDescent="0.25">
      <c r="B585" s="66"/>
      <c r="E585" s="67"/>
    </row>
    <row r="586" spans="2:5" ht="15.75" customHeight="1" x14ac:dyDescent="0.25">
      <c r="B586" s="66"/>
      <c r="E586" s="67"/>
    </row>
    <row r="587" spans="2:5" ht="15.75" customHeight="1" x14ac:dyDescent="0.25">
      <c r="B587" s="66"/>
      <c r="E587" s="67"/>
    </row>
    <row r="588" spans="2:5" ht="15.75" customHeight="1" x14ac:dyDescent="0.25">
      <c r="B588" s="66"/>
      <c r="E588" s="67"/>
    </row>
    <row r="589" spans="2:5" ht="15.75" customHeight="1" x14ac:dyDescent="0.25">
      <c r="B589" s="66"/>
      <c r="E589" s="67"/>
    </row>
    <row r="590" spans="2:5" ht="15.75" customHeight="1" x14ac:dyDescent="0.25">
      <c r="B590" s="66"/>
      <c r="E590" s="67"/>
    </row>
    <row r="591" spans="2:5" ht="15.75" customHeight="1" x14ac:dyDescent="0.25">
      <c r="B591" s="66"/>
      <c r="E591" s="67"/>
    </row>
    <row r="592" spans="2:5" ht="15.75" customHeight="1" x14ac:dyDescent="0.25">
      <c r="B592" s="66"/>
      <c r="E592" s="67"/>
    </row>
    <row r="593" spans="2:5" ht="15.75" customHeight="1" x14ac:dyDescent="0.25">
      <c r="B593" s="66"/>
      <c r="E593" s="67"/>
    </row>
    <row r="594" spans="2:5" ht="15.75" customHeight="1" x14ac:dyDescent="0.25">
      <c r="B594" s="66"/>
      <c r="E594" s="67"/>
    </row>
    <row r="595" spans="2:5" ht="15.75" customHeight="1" x14ac:dyDescent="0.25">
      <c r="B595" s="66"/>
      <c r="E595" s="67"/>
    </row>
    <row r="596" spans="2:5" ht="15.75" customHeight="1" x14ac:dyDescent="0.25">
      <c r="B596" s="66"/>
      <c r="E596" s="67"/>
    </row>
    <row r="597" spans="2:5" ht="15.75" customHeight="1" x14ac:dyDescent="0.25">
      <c r="B597" s="66"/>
      <c r="E597" s="67"/>
    </row>
    <row r="598" spans="2:5" ht="15.75" customHeight="1" x14ac:dyDescent="0.25">
      <c r="B598" s="66"/>
      <c r="E598" s="67"/>
    </row>
    <row r="599" spans="2:5" ht="15.75" customHeight="1" x14ac:dyDescent="0.25">
      <c r="B599" s="66"/>
      <c r="E599" s="67"/>
    </row>
    <row r="600" spans="2:5" ht="15.75" customHeight="1" x14ac:dyDescent="0.25">
      <c r="B600" s="66"/>
      <c r="E600" s="67"/>
    </row>
    <row r="601" spans="2:5" ht="15.75" customHeight="1" x14ac:dyDescent="0.25">
      <c r="B601" s="66"/>
      <c r="E601" s="67"/>
    </row>
    <row r="602" spans="2:5" ht="15.75" customHeight="1" x14ac:dyDescent="0.25">
      <c r="B602" s="66"/>
      <c r="E602" s="67"/>
    </row>
    <row r="603" spans="2:5" ht="15.75" customHeight="1" x14ac:dyDescent="0.25">
      <c r="B603" s="66"/>
      <c r="E603" s="67"/>
    </row>
    <row r="604" spans="2:5" ht="15.75" customHeight="1" x14ac:dyDescent="0.25">
      <c r="B604" s="66"/>
      <c r="E604" s="67"/>
    </row>
    <row r="605" spans="2:5" ht="15.75" customHeight="1" x14ac:dyDescent="0.25">
      <c r="B605" s="66"/>
      <c r="E605" s="67"/>
    </row>
    <row r="606" spans="2:5" ht="15.75" customHeight="1" x14ac:dyDescent="0.25">
      <c r="B606" s="66"/>
      <c r="E606" s="67"/>
    </row>
    <row r="607" spans="2:5" ht="15.75" customHeight="1" x14ac:dyDescent="0.25">
      <c r="B607" s="66"/>
      <c r="E607" s="67"/>
    </row>
    <row r="608" spans="2:5" ht="15.75" customHeight="1" x14ac:dyDescent="0.25">
      <c r="B608" s="66"/>
      <c r="E608" s="67"/>
    </row>
    <row r="609" spans="2:5" ht="15.75" customHeight="1" x14ac:dyDescent="0.25">
      <c r="B609" s="66"/>
      <c r="E609" s="67"/>
    </row>
    <row r="610" spans="2:5" ht="15.75" customHeight="1" x14ac:dyDescent="0.25">
      <c r="B610" s="66"/>
      <c r="E610" s="67"/>
    </row>
    <row r="611" spans="2:5" ht="15.75" customHeight="1" x14ac:dyDescent="0.25">
      <c r="B611" s="66"/>
      <c r="E611" s="67"/>
    </row>
    <row r="612" spans="2:5" ht="15.75" customHeight="1" x14ac:dyDescent="0.25">
      <c r="B612" s="66"/>
      <c r="E612" s="67"/>
    </row>
    <row r="613" spans="2:5" ht="15.75" customHeight="1" x14ac:dyDescent="0.25">
      <c r="B613" s="66"/>
      <c r="E613" s="67"/>
    </row>
    <row r="614" spans="2:5" ht="15.75" customHeight="1" x14ac:dyDescent="0.25">
      <c r="B614" s="66"/>
      <c r="E614" s="67"/>
    </row>
    <row r="615" spans="2:5" ht="15.75" customHeight="1" x14ac:dyDescent="0.25">
      <c r="B615" s="66"/>
      <c r="E615" s="67"/>
    </row>
    <row r="616" spans="2:5" ht="15.75" customHeight="1" x14ac:dyDescent="0.25">
      <c r="B616" s="66"/>
      <c r="E616" s="67"/>
    </row>
    <row r="617" spans="2:5" ht="15.75" customHeight="1" x14ac:dyDescent="0.25">
      <c r="B617" s="66"/>
      <c r="E617" s="67"/>
    </row>
    <row r="618" spans="2:5" ht="15.75" customHeight="1" x14ac:dyDescent="0.25">
      <c r="B618" s="66"/>
      <c r="E618" s="67"/>
    </row>
    <row r="619" spans="2:5" ht="15.75" customHeight="1" x14ac:dyDescent="0.25">
      <c r="B619" s="66"/>
      <c r="E619" s="67"/>
    </row>
    <row r="620" spans="2:5" ht="15.75" customHeight="1" x14ac:dyDescent="0.25">
      <c r="B620" s="66"/>
      <c r="E620" s="67"/>
    </row>
    <row r="621" spans="2:5" ht="15.75" customHeight="1" x14ac:dyDescent="0.25">
      <c r="B621" s="66"/>
      <c r="E621" s="67"/>
    </row>
    <row r="622" spans="2:5" ht="15.75" customHeight="1" x14ac:dyDescent="0.25">
      <c r="B622" s="66"/>
      <c r="E622" s="67"/>
    </row>
    <row r="623" spans="2:5" ht="15.75" customHeight="1" x14ac:dyDescent="0.25">
      <c r="B623" s="66"/>
      <c r="E623" s="67"/>
    </row>
    <row r="624" spans="2:5" ht="15.75" customHeight="1" x14ac:dyDescent="0.25">
      <c r="B624" s="66"/>
      <c r="E624" s="67"/>
    </row>
    <row r="625" spans="2:5" ht="15.75" customHeight="1" x14ac:dyDescent="0.25">
      <c r="B625" s="66"/>
      <c r="E625" s="67"/>
    </row>
    <row r="626" spans="2:5" ht="15.75" customHeight="1" x14ac:dyDescent="0.25">
      <c r="B626" s="66"/>
      <c r="E626" s="67"/>
    </row>
    <row r="627" spans="2:5" ht="15.75" customHeight="1" x14ac:dyDescent="0.25">
      <c r="B627" s="66"/>
      <c r="E627" s="67"/>
    </row>
    <row r="628" spans="2:5" ht="15.75" customHeight="1" x14ac:dyDescent="0.25">
      <c r="B628" s="66"/>
      <c r="E628" s="67"/>
    </row>
    <row r="629" spans="2:5" ht="15.75" customHeight="1" x14ac:dyDescent="0.25">
      <c r="B629" s="66"/>
      <c r="E629" s="67"/>
    </row>
    <row r="630" spans="2:5" ht="15.75" customHeight="1" x14ac:dyDescent="0.25">
      <c r="B630" s="66"/>
      <c r="E630" s="67"/>
    </row>
    <row r="631" spans="2:5" ht="15.75" customHeight="1" x14ac:dyDescent="0.25">
      <c r="B631" s="66"/>
      <c r="E631" s="67"/>
    </row>
    <row r="632" spans="2:5" ht="15.75" customHeight="1" x14ac:dyDescent="0.25">
      <c r="B632" s="66"/>
      <c r="E632" s="67"/>
    </row>
    <row r="633" spans="2:5" ht="15.75" customHeight="1" x14ac:dyDescent="0.25">
      <c r="B633" s="66"/>
      <c r="E633" s="67"/>
    </row>
    <row r="634" spans="2:5" ht="15.75" customHeight="1" x14ac:dyDescent="0.25">
      <c r="B634" s="66"/>
      <c r="E634" s="67"/>
    </row>
    <row r="635" spans="2:5" ht="15.75" customHeight="1" x14ac:dyDescent="0.25">
      <c r="B635" s="66"/>
      <c r="E635" s="67"/>
    </row>
    <row r="636" spans="2:5" ht="15.75" customHeight="1" x14ac:dyDescent="0.25">
      <c r="B636" s="66"/>
      <c r="E636" s="67"/>
    </row>
    <row r="637" spans="2:5" ht="15.75" customHeight="1" x14ac:dyDescent="0.25">
      <c r="B637" s="66"/>
      <c r="E637" s="67"/>
    </row>
    <row r="638" spans="2:5" ht="15.75" customHeight="1" x14ac:dyDescent="0.25">
      <c r="B638" s="66"/>
      <c r="E638" s="67"/>
    </row>
    <row r="639" spans="2:5" ht="15.75" customHeight="1" x14ac:dyDescent="0.25">
      <c r="B639" s="66"/>
      <c r="E639" s="67"/>
    </row>
    <row r="640" spans="2:5" ht="15.75" customHeight="1" x14ac:dyDescent="0.25">
      <c r="B640" s="66"/>
      <c r="E640" s="67"/>
    </row>
    <row r="641" spans="2:5" ht="15.75" customHeight="1" x14ac:dyDescent="0.25">
      <c r="B641" s="66"/>
      <c r="E641" s="67"/>
    </row>
    <row r="642" spans="2:5" ht="15.75" customHeight="1" x14ac:dyDescent="0.25">
      <c r="B642" s="66"/>
      <c r="E642" s="67"/>
    </row>
    <row r="643" spans="2:5" ht="15.75" customHeight="1" x14ac:dyDescent="0.25">
      <c r="B643" s="66"/>
      <c r="E643" s="67"/>
    </row>
    <row r="644" spans="2:5" ht="15.75" customHeight="1" x14ac:dyDescent="0.25">
      <c r="B644" s="66"/>
      <c r="E644" s="67"/>
    </row>
    <row r="645" spans="2:5" ht="15.75" customHeight="1" x14ac:dyDescent="0.25">
      <c r="B645" s="66"/>
      <c r="E645" s="67"/>
    </row>
    <row r="646" spans="2:5" ht="15.75" customHeight="1" x14ac:dyDescent="0.25">
      <c r="B646" s="66"/>
      <c r="E646" s="67"/>
    </row>
    <row r="647" spans="2:5" ht="15.75" customHeight="1" x14ac:dyDescent="0.25">
      <c r="B647" s="66"/>
      <c r="E647" s="67"/>
    </row>
    <row r="648" spans="2:5" ht="15.75" customHeight="1" x14ac:dyDescent="0.25">
      <c r="B648" s="66"/>
      <c r="E648" s="67"/>
    </row>
    <row r="649" spans="2:5" ht="15.75" customHeight="1" x14ac:dyDescent="0.25">
      <c r="B649" s="66"/>
      <c r="E649" s="67"/>
    </row>
    <row r="650" spans="2:5" ht="15.75" customHeight="1" x14ac:dyDescent="0.25">
      <c r="B650" s="66"/>
      <c r="E650" s="67"/>
    </row>
    <row r="651" spans="2:5" ht="15.75" customHeight="1" x14ac:dyDescent="0.25">
      <c r="B651" s="66"/>
      <c r="E651" s="67"/>
    </row>
    <row r="652" spans="2:5" ht="15.75" customHeight="1" x14ac:dyDescent="0.25">
      <c r="B652" s="66"/>
      <c r="E652" s="67"/>
    </row>
    <row r="653" spans="2:5" ht="15.75" customHeight="1" x14ac:dyDescent="0.25">
      <c r="B653" s="66"/>
      <c r="E653" s="67"/>
    </row>
    <row r="654" spans="2:5" ht="15.75" customHeight="1" x14ac:dyDescent="0.25">
      <c r="B654" s="66"/>
      <c r="E654" s="67"/>
    </row>
    <row r="655" spans="2:5" ht="15.75" customHeight="1" x14ac:dyDescent="0.25">
      <c r="B655" s="66"/>
      <c r="E655" s="67"/>
    </row>
    <row r="656" spans="2:5" ht="15.75" customHeight="1" x14ac:dyDescent="0.25">
      <c r="B656" s="66"/>
      <c r="E656" s="67"/>
    </row>
    <row r="657" spans="2:5" ht="15.75" customHeight="1" x14ac:dyDescent="0.25">
      <c r="B657" s="66"/>
      <c r="E657" s="67"/>
    </row>
    <row r="658" spans="2:5" ht="15.75" customHeight="1" x14ac:dyDescent="0.25">
      <c r="B658" s="66"/>
      <c r="E658" s="67"/>
    </row>
    <row r="659" spans="2:5" ht="15.75" customHeight="1" x14ac:dyDescent="0.25">
      <c r="B659" s="66"/>
      <c r="E659" s="67"/>
    </row>
    <row r="660" spans="2:5" ht="15.75" customHeight="1" x14ac:dyDescent="0.25">
      <c r="B660" s="66"/>
      <c r="E660" s="67"/>
    </row>
    <row r="661" spans="2:5" ht="15.75" customHeight="1" x14ac:dyDescent="0.25">
      <c r="B661" s="66"/>
      <c r="E661" s="67"/>
    </row>
    <row r="662" spans="2:5" ht="15.75" customHeight="1" x14ac:dyDescent="0.25">
      <c r="B662" s="66"/>
      <c r="E662" s="67"/>
    </row>
    <row r="663" spans="2:5" ht="15.75" customHeight="1" x14ac:dyDescent="0.25">
      <c r="B663" s="66"/>
      <c r="E663" s="67"/>
    </row>
    <row r="664" spans="2:5" ht="15.75" customHeight="1" x14ac:dyDescent="0.25">
      <c r="B664" s="66"/>
      <c r="E664" s="67"/>
    </row>
    <row r="665" spans="2:5" ht="15.75" customHeight="1" x14ac:dyDescent="0.25">
      <c r="B665" s="66"/>
      <c r="E665" s="67"/>
    </row>
    <row r="666" spans="2:5" ht="15.75" customHeight="1" x14ac:dyDescent="0.25">
      <c r="B666" s="66"/>
      <c r="E666" s="67"/>
    </row>
    <row r="667" spans="2:5" ht="15.75" customHeight="1" x14ac:dyDescent="0.25">
      <c r="B667" s="66"/>
      <c r="E667" s="67"/>
    </row>
    <row r="668" spans="2:5" ht="15.75" customHeight="1" x14ac:dyDescent="0.25">
      <c r="B668" s="66"/>
      <c r="E668" s="67"/>
    </row>
    <row r="669" spans="2:5" ht="15.75" customHeight="1" x14ac:dyDescent="0.25">
      <c r="B669" s="66"/>
      <c r="E669" s="67"/>
    </row>
    <row r="670" spans="2:5" ht="15.75" customHeight="1" x14ac:dyDescent="0.25">
      <c r="B670" s="66"/>
      <c r="E670" s="67"/>
    </row>
    <row r="671" spans="2:5" ht="15.75" customHeight="1" x14ac:dyDescent="0.25">
      <c r="B671" s="66"/>
      <c r="E671" s="67"/>
    </row>
    <row r="672" spans="2:5" ht="15.75" customHeight="1" x14ac:dyDescent="0.25">
      <c r="B672" s="66"/>
      <c r="E672" s="67"/>
    </row>
    <row r="673" spans="2:5" ht="15.75" customHeight="1" x14ac:dyDescent="0.25">
      <c r="B673" s="66"/>
      <c r="E673" s="67"/>
    </row>
    <row r="674" spans="2:5" ht="15.75" customHeight="1" x14ac:dyDescent="0.25">
      <c r="B674" s="66"/>
      <c r="E674" s="67"/>
    </row>
    <row r="675" spans="2:5" ht="15.75" customHeight="1" x14ac:dyDescent="0.25">
      <c r="B675" s="66"/>
      <c r="E675" s="67"/>
    </row>
    <row r="676" spans="2:5" ht="15.75" customHeight="1" x14ac:dyDescent="0.25">
      <c r="B676" s="66"/>
      <c r="E676" s="67"/>
    </row>
    <row r="677" spans="2:5" ht="15.75" customHeight="1" x14ac:dyDescent="0.25">
      <c r="B677" s="66"/>
      <c r="E677" s="67"/>
    </row>
    <row r="678" spans="2:5" ht="15.75" customHeight="1" x14ac:dyDescent="0.25">
      <c r="B678" s="66"/>
      <c r="E678" s="67"/>
    </row>
    <row r="679" spans="2:5" ht="15.75" customHeight="1" x14ac:dyDescent="0.25">
      <c r="B679" s="66"/>
      <c r="E679" s="67"/>
    </row>
    <row r="680" spans="2:5" ht="15.75" customHeight="1" x14ac:dyDescent="0.25">
      <c r="B680" s="66"/>
      <c r="E680" s="67"/>
    </row>
    <row r="681" spans="2:5" ht="15.75" customHeight="1" x14ac:dyDescent="0.25">
      <c r="B681" s="66"/>
      <c r="E681" s="67"/>
    </row>
    <row r="682" spans="2:5" ht="15.75" customHeight="1" x14ac:dyDescent="0.25">
      <c r="B682" s="66"/>
      <c r="E682" s="67"/>
    </row>
    <row r="683" spans="2:5" ht="15.75" customHeight="1" x14ac:dyDescent="0.25">
      <c r="B683" s="66"/>
      <c r="E683" s="67"/>
    </row>
    <row r="684" spans="2:5" ht="15.75" customHeight="1" x14ac:dyDescent="0.25">
      <c r="B684" s="66"/>
      <c r="E684" s="67"/>
    </row>
    <row r="685" spans="2:5" ht="15.75" customHeight="1" x14ac:dyDescent="0.25">
      <c r="B685" s="66"/>
      <c r="E685" s="67"/>
    </row>
    <row r="686" spans="2:5" ht="15.75" customHeight="1" x14ac:dyDescent="0.25">
      <c r="B686" s="66"/>
      <c r="E686" s="67"/>
    </row>
    <row r="687" spans="2:5" ht="15.75" customHeight="1" x14ac:dyDescent="0.25">
      <c r="B687" s="66"/>
      <c r="E687" s="67"/>
    </row>
    <row r="688" spans="2:5" ht="15.75" customHeight="1" x14ac:dyDescent="0.25">
      <c r="B688" s="66"/>
      <c r="E688" s="67"/>
    </row>
    <row r="689" spans="2:5" ht="15.75" customHeight="1" x14ac:dyDescent="0.25">
      <c r="B689" s="66"/>
      <c r="E689" s="67"/>
    </row>
    <row r="690" spans="2:5" ht="15.75" customHeight="1" x14ac:dyDescent="0.25">
      <c r="B690" s="66"/>
      <c r="E690" s="67"/>
    </row>
    <row r="691" spans="2:5" ht="15.75" customHeight="1" x14ac:dyDescent="0.25">
      <c r="B691" s="66"/>
      <c r="E691" s="67"/>
    </row>
    <row r="692" spans="2:5" ht="15.75" customHeight="1" x14ac:dyDescent="0.25">
      <c r="B692" s="66"/>
      <c r="E692" s="67"/>
    </row>
    <row r="693" spans="2:5" ht="15.75" customHeight="1" x14ac:dyDescent="0.25">
      <c r="B693" s="66"/>
      <c r="E693" s="67"/>
    </row>
    <row r="694" spans="2:5" ht="15.75" customHeight="1" x14ac:dyDescent="0.25">
      <c r="B694" s="66"/>
      <c r="E694" s="67"/>
    </row>
    <row r="695" spans="2:5" ht="15.75" customHeight="1" x14ac:dyDescent="0.25">
      <c r="B695" s="66"/>
      <c r="E695" s="67"/>
    </row>
    <row r="696" spans="2:5" ht="15.75" customHeight="1" x14ac:dyDescent="0.25">
      <c r="B696" s="66"/>
      <c r="E696" s="67"/>
    </row>
    <row r="697" spans="2:5" ht="15.75" customHeight="1" x14ac:dyDescent="0.25">
      <c r="B697" s="66"/>
      <c r="E697" s="67"/>
    </row>
    <row r="698" spans="2:5" ht="15.75" customHeight="1" x14ac:dyDescent="0.25">
      <c r="B698" s="66"/>
      <c r="E698" s="67"/>
    </row>
    <row r="699" spans="2:5" ht="15.75" customHeight="1" x14ac:dyDescent="0.25">
      <c r="B699" s="66"/>
      <c r="E699" s="67"/>
    </row>
    <row r="700" spans="2:5" ht="15.75" customHeight="1" x14ac:dyDescent="0.25">
      <c r="B700" s="66"/>
      <c r="E700" s="67"/>
    </row>
    <row r="701" spans="2:5" ht="15.75" customHeight="1" x14ac:dyDescent="0.25">
      <c r="B701" s="66"/>
      <c r="E701" s="67"/>
    </row>
    <row r="702" spans="2:5" ht="15.75" customHeight="1" x14ac:dyDescent="0.25">
      <c r="B702" s="66"/>
      <c r="E702" s="67"/>
    </row>
    <row r="703" spans="2:5" ht="15.75" customHeight="1" x14ac:dyDescent="0.25">
      <c r="B703" s="66"/>
      <c r="E703" s="67"/>
    </row>
    <row r="704" spans="2:5" ht="15.75" customHeight="1" x14ac:dyDescent="0.25">
      <c r="B704" s="66"/>
      <c r="E704" s="67"/>
    </row>
    <row r="705" spans="2:5" ht="15.75" customHeight="1" x14ac:dyDescent="0.25">
      <c r="B705" s="66"/>
      <c r="E705" s="67"/>
    </row>
    <row r="706" spans="2:5" ht="15.75" customHeight="1" x14ac:dyDescent="0.25">
      <c r="B706" s="66"/>
      <c r="E706" s="67"/>
    </row>
    <row r="707" spans="2:5" ht="15.75" customHeight="1" x14ac:dyDescent="0.25">
      <c r="B707" s="66"/>
      <c r="E707" s="67"/>
    </row>
    <row r="708" spans="2:5" ht="15.75" customHeight="1" x14ac:dyDescent="0.25">
      <c r="B708" s="66"/>
      <c r="E708" s="67"/>
    </row>
    <row r="709" spans="2:5" ht="15.75" customHeight="1" x14ac:dyDescent="0.25">
      <c r="B709" s="66"/>
      <c r="E709" s="67"/>
    </row>
    <row r="710" spans="2:5" ht="15.75" customHeight="1" x14ac:dyDescent="0.25">
      <c r="B710" s="66"/>
      <c r="E710" s="67"/>
    </row>
    <row r="711" spans="2:5" ht="15.75" customHeight="1" x14ac:dyDescent="0.25">
      <c r="B711" s="66"/>
      <c r="E711" s="67"/>
    </row>
    <row r="712" spans="2:5" ht="15.75" customHeight="1" x14ac:dyDescent="0.25">
      <c r="B712" s="66"/>
      <c r="E712" s="67"/>
    </row>
    <row r="713" spans="2:5" ht="15.75" customHeight="1" x14ac:dyDescent="0.25">
      <c r="B713" s="66"/>
      <c r="E713" s="67"/>
    </row>
    <row r="714" spans="2:5" ht="15.75" customHeight="1" x14ac:dyDescent="0.25">
      <c r="B714" s="66"/>
      <c r="E714" s="67"/>
    </row>
    <row r="715" spans="2:5" ht="15.75" customHeight="1" x14ac:dyDescent="0.25">
      <c r="B715" s="66"/>
      <c r="E715" s="67"/>
    </row>
    <row r="716" spans="2:5" ht="15.75" customHeight="1" x14ac:dyDescent="0.25">
      <c r="B716" s="66"/>
      <c r="E716" s="67"/>
    </row>
    <row r="717" spans="2:5" ht="15.75" customHeight="1" x14ac:dyDescent="0.25">
      <c r="B717" s="66"/>
      <c r="E717" s="67"/>
    </row>
    <row r="718" spans="2:5" ht="15.75" customHeight="1" x14ac:dyDescent="0.25">
      <c r="B718" s="66"/>
      <c r="E718" s="67"/>
    </row>
    <row r="719" spans="2:5" ht="15.75" customHeight="1" x14ac:dyDescent="0.25">
      <c r="B719" s="66"/>
      <c r="E719" s="67"/>
    </row>
    <row r="720" spans="2:5" ht="15.75" customHeight="1" x14ac:dyDescent="0.25">
      <c r="B720" s="66"/>
      <c r="E720" s="67"/>
    </row>
    <row r="721" spans="2:5" ht="15.75" customHeight="1" x14ac:dyDescent="0.25">
      <c r="B721" s="66"/>
      <c r="E721" s="67"/>
    </row>
    <row r="722" spans="2:5" ht="15.75" customHeight="1" x14ac:dyDescent="0.25">
      <c r="B722" s="66"/>
      <c r="E722" s="67"/>
    </row>
    <row r="723" spans="2:5" ht="15.75" customHeight="1" x14ac:dyDescent="0.25">
      <c r="B723" s="66"/>
      <c r="E723" s="67"/>
    </row>
    <row r="724" spans="2:5" ht="15.75" customHeight="1" x14ac:dyDescent="0.25">
      <c r="B724" s="66"/>
      <c r="E724" s="67"/>
    </row>
    <row r="725" spans="2:5" ht="15.75" customHeight="1" x14ac:dyDescent="0.25">
      <c r="B725" s="66"/>
      <c r="E725" s="67"/>
    </row>
    <row r="726" spans="2:5" ht="15.75" customHeight="1" x14ac:dyDescent="0.25">
      <c r="B726" s="66"/>
      <c r="E726" s="67"/>
    </row>
    <row r="727" spans="2:5" ht="15.75" customHeight="1" x14ac:dyDescent="0.25">
      <c r="B727" s="66"/>
      <c r="E727" s="67"/>
    </row>
    <row r="728" spans="2:5" ht="15.75" customHeight="1" x14ac:dyDescent="0.25">
      <c r="B728" s="66"/>
      <c r="E728" s="67"/>
    </row>
    <row r="729" spans="2:5" ht="15.75" customHeight="1" x14ac:dyDescent="0.25">
      <c r="B729" s="66"/>
      <c r="E729" s="67"/>
    </row>
    <row r="730" spans="2:5" ht="15.75" customHeight="1" x14ac:dyDescent="0.25">
      <c r="B730" s="66"/>
      <c r="E730" s="67"/>
    </row>
    <row r="731" spans="2:5" ht="15.75" customHeight="1" x14ac:dyDescent="0.25">
      <c r="B731" s="66"/>
      <c r="E731" s="67"/>
    </row>
    <row r="732" spans="2:5" ht="15.75" customHeight="1" x14ac:dyDescent="0.25">
      <c r="B732" s="66"/>
      <c r="E732" s="67"/>
    </row>
    <row r="733" spans="2:5" ht="15.75" customHeight="1" x14ac:dyDescent="0.25">
      <c r="B733" s="66"/>
      <c r="E733" s="67"/>
    </row>
    <row r="734" spans="2:5" ht="15.75" customHeight="1" x14ac:dyDescent="0.25">
      <c r="B734" s="66"/>
      <c r="E734" s="67"/>
    </row>
    <row r="735" spans="2:5" ht="15.75" customHeight="1" x14ac:dyDescent="0.25">
      <c r="B735" s="66"/>
      <c r="E735" s="67"/>
    </row>
    <row r="736" spans="2:5" ht="15.75" customHeight="1" x14ac:dyDescent="0.25">
      <c r="B736" s="66"/>
      <c r="E736" s="67"/>
    </row>
    <row r="737" spans="2:5" ht="15.75" customHeight="1" x14ac:dyDescent="0.25">
      <c r="B737" s="66"/>
      <c r="E737" s="67"/>
    </row>
    <row r="738" spans="2:5" ht="15.75" customHeight="1" x14ac:dyDescent="0.25">
      <c r="B738" s="66"/>
      <c r="E738" s="67"/>
    </row>
    <row r="739" spans="2:5" ht="15.75" customHeight="1" x14ac:dyDescent="0.25">
      <c r="B739" s="66"/>
      <c r="E739" s="67"/>
    </row>
    <row r="740" spans="2:5" ht="15.75" customHeight="1" x14ac:dyDescent="0.25">
      <c r="B740" s="66"/>
      <c r="E740" s="67"/>
    </row>
    <row r="741" spans="2:5" ht="15.75" customHeight="1" x14ac:dyDescent="0.25">
      <c r="B741" s="66"/>
      <c r="E741" s="67"/>
    </row>
    <row r="742" spans="2:5" ht="15.75" customHeight="1" x14ac:dyDescent="0.25">
      <c r="B742" s="66"/>
      <c r="E742" s="67"/>
    </row>
    <row r="743" spans="2:5" ht="15.75" customHeight="1" x14ac:dyDescent="0.25">
      <c r="B743" s="66"/>
      <c r="E743" s="67"/>
    </row>
    <row r="744" spans="2:5" ht="15.75" customHeight="1" x14ac:dyDescent="0.25">
      <c r="B744" s="66"/>
      <c r="E744" s="67"/>
    </row>
    <row r="745" spans="2:5" ht="15.75" customHeight="1" x14ac:dyDescent="0.25">
      <c r="B745" s="66"/>
      <c r="E745" s="67"/>
    </row>
    <row r="746" spans="2:5" ht="15.75" customHeight="1" x14ac:dyDescent="0.25">
      <c r="B746" s="66"/>
      <c r="E746" s="67"/>
    </row>
    <row r="747" spans="2:5" ht="15.75" customHeight="1" x14ac:dyDescent="0.25">
      <c r="B747" s="66"/>
      <c r="E747" s="67"/>
    </row>
    <row r="748" spans="2:5" ht="15.75" customHeight="1" x14ac:dyDescent="0.25">
      <c r="B748" s="66"/>
      <c r="E748" s="67"/>
    </row>
    <row r="749" spans="2:5" ht="15.75" customHeight="1" x14ac:dyDescent="0.25">
      <c r="B749" s="66"/>
      <c r="E749" s="67"/>
    </row>
    <row r="750" spans="2:5" ht="15.75" customHeight="1" x14ac:dyDescent="0.25">
      <c r="B750" s="66"/>
      <c r="E750" s="67"/>
    </row>
    <row r="751" spans="2:5" ht="15.75" customHeight="1" x14ac:dyDescent="0.25">
      <c r="B751" s="66"/>
      <c r="E751" s="67"/>
    </row>
    <row r="752" spans="2:5" ht="15.75" customHeight="1" x14ac:dyDescent="0.25">
      <c r="B752" s="66"/>
      <c r="E752" s="67"/>
    </row>
    <row r="753" spans="2:5" ht="15.75" customHeight="1" x14ac:dyDescent="0.25">
      <c r="B753" s="66"/>
      <c r="E753" s="67"/>
    </row>
    <row r="754" spans="2:5" ht="15.75" customHeight="1" x14ac:dyDescent="0.25">
      <c r="B754" s="66"/>
      <c r="E754" s="67"/>
    </row>
    <row r="755" spans="2:5" ht="15.75" customHeight="1" x14ac:dyDescent="0.25">
      <c r="B755" s="66"/>
      <c r="E755" s="67"/>
    </row>
    <row r="756" spans="2:5" ht="15.75" customHeight="1" x14ac:dyDescent="0.25">
      <c r="B756" s="66"/>
      <c r="E756" s="67"/>
    </row>
    <row r="757" spans="2:5" ht="15.75" customHeight="1" x14ac:dyDescent="0.25">
      <c r="B757" s="66"/>
      <c r="E757" s="67"/>
    </row>
    <row r="758" spans="2:5" ht="15.75" customHeight="1" x14ac:dyDescent="0.25">
      <c r="B758" s="66"/>
      <c r="E758" s="67"/>
    </row>
    <row r="759" spans="2:5" ht="15.75" customHeight="1" x14ac:dyDescent="0.25">
      <c r="B759" s="66"/>
      <c r="E759" s="67"/>
    </row>
    <row r="760" spans="2:5" ht="15.75" customHeight="1" x14ac:dyDescent="0.25">
      <c r="B760" s="66"/>
      <c r="E760" s="67"/>
    </row>
    <row r="761" spans="2:5" ht="15.75" customHeight="1" x14ac:dyDescent="0.25">
      <c r="B761" s="66"/>
      <c r="E761" s="67"/>
    </row>
    <row r="762" spans="2:5" ht="15.75" customHeight="1" x14ac:dyDescent="0.25">
      <c r="B762" s="66"/>
      <c r="E762" s="67"/>
    </row>
    <row r="763" spans="2:5" ht="15.75" customHeight="1" x14ac:dyDescent="0.25">
      <c r="B763" s="66"/>
      <c r="E763" s="67"/>
    </row>
    <row r="764" spans="2:5" ht="15.75" customHeight="1" x14ac:dyDescent="0.25">
      <c r="B764" s="66"/>
      <c r="E764" s="67"/>
    </row>
    <row r="765" spans="2:5" ht="15.75" customHeight="1" x14ac:dyDescent="0.25">
      <c r="B765" s="66"/>
      <c r="E765" s="67"/>
    </row>
    <row r="766" spans="2:5" ht="15.75" customHeight="1" x14ac:dyDescent="0.25">
      <c r="B766" s="66"/>
      <c r="E766" s="67"/>
    </row>
    <row r="767" spans="2:5" ht="15.75" customHeight="1" x14ac:dyDescent="0.25">
      <c r="B767" s="66"/>
      <c r="E767" s="67"/>
    </row>
    <row r="768" spans="2:5" ht="15.75" customHeight="1" x14ac:dyDescent="0.25">
      <c r="B768" s="66"/>
      <c r="E768" s="67"/>
    </row>
    <row r="769" spans="2:5" ht="15.75" customHeight="1" x14ac:dyDescent="0.25">
      <c r="B769" s="66"/>
      <c r="E769" s="67"/>
    </row>
    <row r="770" spans="2:5" ht="15.75" customHeight="1" x14ac:dyDescent="0.25">
      <c r="B770" s="66"/>
      <c r="E770" s="67"/>
    </row>
    <row r="771" spans="2:5" ht="15.75" customHeight="1" x14ac:dyDescent="0.25">
      <c r="B771" s="66"/>
      <c r="E771" s="67"/>
    </row>
    <row r="772" spans="2:5" ht="15.75" customHeight="1" x14ac:dyDescent="0.25">
      <c r="B772" s="66"/>
      <c r="E772" s="67"/>
    </row>
    <row r="773" spans="2:5" ht="15.75" customHeight="1" x14ac:dyDescent="0.25">
      <c r="B773" s="66"/>
      <c r="E773" s="67"/>
    </row>
    <row r="774" spans="2:5" ht="15.75" customHeight="1" x14ac:dyDescent="0.25">
      <c r="B774" s="66"/>
      <c r="E774" s="67"/>
    </row>
    <row r="775" spans="2:5" ht="15.75" customHeight="1" x14ac:dyDescent="0.25">
      <c r="B775" s="66"/>
      <c r="E775" s="67"/>
    </row>
    <row r="776" spans="2:5" ht="15.75" customHeight="1" x14ac:dyDescent="0.25">
      <c r="B776" s="66"/>
      <c r="E776" s="67"/>
    </row>
    <row r="777" spans="2:5" ht="15.75" customHeight="1" x14ac:dyDescent="0.25">
      <c r="B777" s="66"/>
      <c r="E777" s="67"/>
    </row>
    <row r="778" spans="2:5" ht="15.75" customHeight="1" x14ac:dyDescent="0.25">
      <c r="B778" s="66"/>
      <c r="E778" s="67"/>
    </row>
    <row r="779" spans="2:5" ht="15.75" customHeight="1" x14ac:dyDescent="0.25">
      <c r="B779" s="66"/>
      <c r="E779" s="67"/>
    </row>
    <row r="780" spans="2:5" ht="15.75" customHeight="1" x14ac:dyDescent="0.25">
      <c r="B780" s="66"/>
      <c r="E780" s="67"/>
    </row>
    <row r="781" spans="2:5" ht="15.75" customHeight="1" x14ac:dyDescent="0.25">
      <c r="B781" s="66"/>
      <c r="E781" s="67"/>
    </row>
    <row r="782" spans="2:5" ht="15.75" customHeight="1" x14ac:dyDescent="0.25">
      <c r="B782" s="66"/>
      <c r="E782" s="67"/>
    </row>
    <row r="783" spans="2:5" ht="15.75" customHeight="1" x14ac:dyDescent="0.25">
      <c r="B783" s="66"/>
      <c r="E783" s="67"/>
    </row>
    <row r="784" spans="2:5" ht="15.75" customHeight="1" x14ac:dyDescent="0.25">
      <c r="B784" s="66"/>
      <c r="E784" s="67"/>
    </row>
    <row r="785" spans="2:5" ht="15.75" customHeight="1" x14ac:dyDescent="0.25">
      <c r="B785" s="66"/>
      <c r="E785" s="67"/>
    </row>
    <row r="786" spans="2:5" ht="15.75" customHeight="1" x14ac:dyDescent="0.25">
      <c r="B786" s="66"/>
      <c r="E786" s="67"/>
    </row>
    <row r="787" spans="2:5" ht="15.75" customHeight="1" x14ac:dyDescent="0.25">
      <c r="B787" s="66"/>
      <c r="E787" s="67"/>
    </row>
    <row r="788" spans="2:5" ht="15.75" customHeight="1" x14ac:dyDescent="0.25">
      <c r="B788" s="66"/>
      <c r="E788" s="67"/>
    </row>
    <row r="789" spans="2:5" ht="15.75" customHeight="1" x14ac:dyDescent="0.25">
      <c r="B789" s="66"/>
      <c r="E789" s="67"/>
    </row>
    <row r="790" spans="2:5" ht="15.75" customHeight="1" x14ac:dyDescent="0.25">
      <c r="B790" s="66"/>
      <c r="E790" s="67"/>
    </row>
    <row r="791" spans="2:5" ht="15.75" customHeight="1" x14ac:dyDescent="0.25">
      <c r="B791" s="66"/>
      <c r="E791" s="67"/>
    </row>
    <row r="792" spans="2:5" ht="15.75" customHeight="1" x14ac:dyDescent="0.25">
      <c r="B792" s="66"/>
      <c r="E792" s="67"/>
    </row>
    <row r="793" spans="2:5" ht="15.75" customHeight="1" x14ac:dyDescent="0.25">
      <c r="B793" s="66"/>
      <c r="E793" s="67"/>
    </row>
    <row r="794" spans="2:5" ht="15.75" customHeight="1" x14ac:dyDescent="0.25">
      <c r="B794" s="66"/>
      <c r="E794" s="67"/>
    </row>
    <row r="795" spans="2:5" ht="15.75" customHeight="1" x14ac:dyDescent="0.25">
      <c r="B795" s="66"/>
      <c r="E795" s="67"/>
    </row>
    <row r="796" spans="2:5" ht="15.75" customHeight="1" x14ac:dyDescent="0.25">
      <c r="B796" s="66"/>
      <c r="E796" s="67"/>
    </row>
    <row r="797" spans="2:5" ht="15.75" customHeight="1" x14ac:dyDescent="0.25">
      <c r="B797" s="66"/>
      <c r="E797" s="67"/>
    </row>
    <row r="798" spans="2:5" ht="15.75" customHeight="1" x14ac:dyDescent="0.25">
      <c r="B798" s="66"/>
      <c r="E798" s="67"/>
    </row>
    <row r="799" spans="2:5" ht="15.75" customHeight="1" x14ac:dyDescent="0.25">
      <c r="B799" s="66"/>
      <c r="E799" s="67"/>
    </row>
    <row r="800" spans="2:5" ht="15.75" customHeight="1" x14ac:dyDescent="0.25">
      <c r="B800" s="66"/>
      <c r="E800" s="67"/>
    </row>
    <row r="801" spans="2:5" ht="15.75" customHeight="1" x14ac:dyDescent="0.25">
      <c r="B801" s="66"/>
      <c r="E801" s="67"/>
    </row>
    <row r="802" spans="2:5" ht="15.75" customHeight="1" x14ac:dyDescent="0.25">
      <c r="B802" s="66"/>
      <c r="E802" s="67"/>
    </row>
    <row r="803" spans="2:5" ht="15.75" customHeight="1" x14ac:dyDescent="0.25">
      <c r="B803" s="66"/>
      <c r="E803" s="67"/>
    </row>
    <row r="804" spans="2:5" ht="15.75" customHeight="1" x14ac:dyDescent="0.25">
      <c r="B804" s="66"/>
      <c r="E804" s="67"/>
    </row>
    <row r="805" spans="2:5" ht="15.75" customHeight="1" x14ac:dyDescent="0.25">
      <c r="B805" s="66"/>
      <c r="E805" s="67"/>
    </row>
    <row r="806" spans="2:5" ht="15.75" customHeight="1" x14ac:dyDescent="0.25">
      <c r="B806" s="66"/>
      <c r="E806" s="67"/>
    </row>
    <row r="807" spans="2:5" ht="15.75" customHeight="1" x14ac:dyDescent="0.25">
      <c r="B807" s="66"/>
      <c r="E807" s="67"/>
    </row>
    <row r="808" spans="2:5" ht="15.75" customHeight="1" x14ac:dyDescent="0.25">
      <c r="B808" s="66"/>
      <c r="E808" s="67"/>
    </row>
    <row r="809" spans="2:5" ht="15.75" customHeight="1" x14ac:dyDescent="0.25">
      <c r="B809" s="66"/>
      <c r="E809" s="67"/>
    </row>
    <row r="810" spans="2:5" ht="15.75" customHeight="1" x14ac:dyDescent="0.25">
      <c r="B810" s="66"/>
      <c r="E810" s="67"/>
    </row>
    <row r="811" spans="2:5" ht="15.75" customHeight="1" x14ac:dyDescent="0.25">
      <c r="B811" s="66"/>
      <c r="E811" s="67"/>
    </row>
    <row r="812" spans="2:5" ht="15.75" customHeight="1" x14ac:dyDescent="0.25">
      <c r="B812" s="66"/>
      <c r="E812" s="67"/>
    </row>
    <row r="813" spans="2:5" ht="15.75" customHeight="1" x14ac:dyDescent="0.25">
      <c r="B813" s="66"/>
      <c r="E813" s="67"/>
    </row>
    <row r="814" spans="2:5" ht="15.75" customHeight="1" x14ac:dyDescent="0.25">
      <c r="B814" s="66"/>
      <c r="E814" s="67"/>
    </row>
    <row r="815" spans="2:5" ht="15.75" customHeight="1" x14ac:dyDescent="0.25">
      <c r="B815" s="66"/>
      <c r="E815" s="67"/>
    </row>
    <row r="816" spans="2:5" ht="15.75" customHeight="1" x14ac:dyDescent="0.25">
      <c r="B816" s="66"/>
      <c r="E816" s="67"/>
    </row>
    <row r="817" spans="2:5" ht="15.75" customHeight="1" x14ac:dyDescent="0.25">
      <c r="B817" s="66"/>
      <c r="E817" s="67"/>
    </row>
    <row r="818" spans="2:5" ht="15.75" customHeight="1" x14ac:dyDescent="0.25">
      <c r="B818" s="66"/>
      <c r="E818" s="67"/>
    </row>
    <row r="819" spans="2:5" ht="15.75" customHeight="1" x14ac:dyDescent="0.25">
      <c r="B819" s="66"/>
      <c r="E819" s="67"/>
    </row>
    <row r="820" spans="2:5" ht="15.75" customHeight="1" x14ac:dyDescent="0.25">
      <c r="B820" s="66"/>
      <c r="E820" s="67"/>
    </row>
    <row r="821" spans="2:5" ht="15.75" customHeight="1" x14ac:dyDescent="0.25">
      <c r="B821" s="66"/>
      <c r="E821" s="67"/>
    </row>
    <row r="822" spans="2:5" ht="15.75" customHeight="1" x14ac:dyDescent="0.25">
      <c r="B822" s="66"/>
      <c r="E822" s="67"/>
    </row>
    <row r="823" spans="2:5" ht="15.75" customHeight="1" x14ac:dyDescent="0.25">
      <c r="B823" s="66"/>
      <c r="E823" s="67"/>
    </row>
    <row r="824" spans="2:5" ht="15.75" customHeight="1" x14ac:dyDescent="0.25">
      <c r="B824" s="66"/>
      <c r="E824" s="67"/>
    </row>
    <row r="825" spans="2:5" ht="15.75" customHeight="1" x14ac:dyDescent="0.25">
      <c r="B825" s="66"/>
      <c r="E825" s="67"/>
    </row>
    <row r="826" spans="2:5" ht="15.75" customHeight="1" x14ac:dyDescent="0.25">
      <c r="B826" s="66"/>
      <c r="E826" s="67"/>
    </row>
    <row r="827" spans="2:5" ht="15.75" customHeight="1" x14ac:dyDescent="0.25">
      <c r="B827" s="66"/>
      <c r="E827" s="67"/>
    </row>
    <row r="828" spans="2:5" ht="15.75" customHeight="1" x14ac:dyDescent="0.25">
      <c r="B828" s="66"/>
      <c r="E828" s="67"/>
    </row>
    <row r="829" spans="2:5" ht="15.75" customHeight="1" x14ac:dyDescent="0.25">
      <c r="B829" s="66"/>
      <c r="E829" s="67"/>
    </row>
    <row r="830" spans="2:5" ht="15.75" customHeight="1" x14ac:dyDescent="0.25">
      <c r="B830" s="66"/>
      <c r="E830" s="67"/>
    </row>
    <row r="831" spans="2:5" ht="15.75" customHeight="1" x14ac:dyDescent="0.25">
      <c r="B831" s="66"/>
      <c r="E831" s="67"/>
    </row>
    <row r="832" spans="2:5" ht="15.75" customHeight="1" x14ac:dyDescent="0.25">
      <c r="B832" s="66"/>
      <c r="E832" s="67"/>
    </row>
    <row r="833" spans="2:5" ht="15.75" customHeight="1" x14ac:dyDescent="0.25">
      <c r="B833" s="66"/>
      <c r="E833" s="67"/>
    </row>
    <row r="834" spans="2:5" ht="15.75" customHeight="1" x14ac:dyDescent="0.25">
      <c r="B834" s="66"/>
      <c r="E834" s="67"/>
    </row>
    <row r="835" spans="2:5" ht="15.75" customHeight="1" x14ac:dyDescent="0.25">
      <c r="B835" s="66"/>
      <c r="E835" s="67"/>
    </row>
    <row r="836" spans="2:5" ht="15.75" customHeight="1" x14ac:dyDescent="0.25">
      <c r="B836" s="66"/>
      <c r="E836" s="67"/>
    </row>
    <row r="837" spans="2:5" ht="15.75" customHeight="1" x14ac:dyDescent="0.25">
      <c r="B837" s="66"/>
      <c r="E837" s="67"/>
    </row>
    <row r="838" spans="2:5" ht="15.75" customHeight="1" x14ac:dyDescent="0.25">
      <c r="B838" s="66"/>
      <c r="E838" s="67"/>
    </row>
    <row r="839" spans="2:5" ht="15.75" customHeight="1" x14ac:dyDescent="0.25">
      <c r="B839" s="66"/>
      <c r="E839" s="67"/>
    </row>
    <row r="840" spans="2:5" ht="15.75" customHeight="1" x14ac:dyDescent="0.25">
      <c r="B840" s="66"/>
      <c r="E840" s="67"/>
    </row>
    <row r="841" spans="2:5" ht="15.75" customHeight="1" x14ac:dyDescent="0.25">
      <c r="B841" s="66"/>
      <c r="E841" s="67"/>
    </row>
    <row r="842" spans="2:5" ht="15.75" customHeight="1" x14ac:dyDescent="0.25">
      <c r="B842" s="66"/>
      <c r="E842" s="67"/>
    </row>
    <row r="843" spans="2:5" ht="15.75" customHeight="1" x14ac:dyDescent="0.25">
      <c r="B843" s="66"/>
      <c r="E843" s="67"/>
    </row>
    <row r="844" spans="2:5" ht="15.75" customHeight="1" x14ac:dyDescent="0.25">
      <c r="B844" s="66"/>
      <c r="E844" s="67"/>
    </row>
    <row r="845" spans="2:5" ht="15.75" customHeight="1" x14ac:dyDescent="0.25">
      <c r="B845" s="66"/>
      <c r="E845" s="67"/>
    </row>
    <row r="846" spans="2:5" ht="15.75" customHeight="1" x14ac:dyDescent="0.25">
      <c r="B846" s="66"/>
      <c r="E846" s="67"/>
    </row>
    <row r="847" spans="2:5" ht="15.75" customHeight="1" x14ac:dyDescent="0.25">
      <c r="B847" s="66"/>
      <c r="E847" s="67"/>
    </row>
    <row r="848" spans="2:5" ht="15.75" customHeight="1" x14ac:dyDescent="0.25">
      <c r="B848" s="66"/>
      <c r="E848" s="67"/>
    </row>
    <row r="849" spans="2:5" ht="15.75" customHeight="1" x14ac:dyDescent="0.25">
      <c r="B849" s="66"/>
      <c r="E849" s="67"/>
    </row>
    <row r="850" spans="2:5" ht="15.75" customHeight="1" x14ac:dyDescent="0.25">
      <c r="B850" s="66"/>
      <c r="E850" s="67"/>
    </row>
    <row r="851" spans="2:5" ht="15.75" customHeight="1" x14ac:dyDescent="0.25">
      <c r="B851" s="66"/>
      <c r="E851" s="67"/>
    </row>
    <row r="852" spans="2:5" ht="15.75" customHeight="1" x14ac:dyDescent="0.25">
      <c r="B852" s="66"/>
      <c r="E852" s="67"/>
    </row>
    <row r="853" spans="2:5" ht="15.75" customHeight="1" x14ac:dyDescent="0.25">
      <c r="B853" s="66"/>
      <c r="E853" s="67"/>
    </row>
    <row r="854" spans="2:5" ht="15.75" customHeight="1" x14ac:dyDescent="0.25">
      <c r="B854" s="66"/>
      <c r="E854" s="67"/>
    </row>
    <row r="855" spans="2:5" ht="15.75" customHeight="1" x14ac:dyDescent="0.25">
      <c r="B855" s="66"/>
      <c r="E855" s="67"/>
    </row>
    <row r="856" spans="2:5" ht="15.75" customHeight="1" x14ac:dyDescent="0.25">
      <c r="B856" s="66"/>
      <c r="E856" s="67"/>
    </row>
    <row r="857" spans="2:5" ht="15.75" customHeight="1" x14ac:dyDescent="0.25">
      <c r="B857" s="66"/>
      <c r="E857" s="67"/>
    </row>
    <row r="858" spans="2:5" ht="15.75" customHeight="1" x14ac:dyDescent="0.25">
      <c r="B858" s="66"/>
      <c r="E858" s="67"/>
    </row>
    <row r="859" spans="2:5" ht="15.75" customHeight="1" x14ac:dyDescent="0.25">
      <c r="B859" s="66"/>
      <c r="E859" s="67"/>
    </row>
    <row r="860" spans="2:5" ht="15.75" customHeight="1" x14ac:dyDescent="0.25">
      <c r="B860" s="66"/>
      <c r="E860" s="67"/>
    </row>
    <row r="861" spans="2:5" ht="15.75" customHeight="1" x14ac:dyDescent="0.25">
      <c r="B861" s="66"/>
      <c r="E861" s="67"/>
    </row>
    <row r="862" spans="2:5" ht="15.75" customHeight="1" x14ac:dyDescent="0.25">
      <c r="B862" s="66"/>
      <c r="E862" s="67"/>
    </row>
    <row r="863" spans="2:5" ht="15.75" customHeight="1" x14ac:dyDescent="0.25">
      <c r="B863" s="66"/>
      <c r="E863" s="67"/>
    </row>
    <row r="864" spans="2:5" ht="15.75" customHeight="1" x14ac:dyDescent="0.25">
      <c r="B864" s="66"/>
      <c r="E864" s="67"/>
    </row>
    <row r="865" spans="2:5" ht="15.75" customHeight="1" x14ac:dyDescent="0.25">
      <c r="B865" s="66"/>
      <c r="E865" s="67"/>
    </row>
    <row r="866" spans="2:5" ht="15.75" customHeight="1" x14ac:dyDescent="0.25">
      <c r="B866" s="66"/>
      <c r="E866" s="67"/>
    </row>
    <row r="867" spans="2:5" ht="15.75" customHeight="1" x14ac:dyDescent="0.25">
      <c r="B867" s="66"/>
      <c r="E867" s="67"/>
    </row>
    <row r="868" spans="2:5" ht="15.75" customHeight="1" x14ac:dyDescent="0.25">
      <c r="B868" s="66"/>
      <c r="E868" s="67"/>
    </row>
    <row r="869" spans="2:5" ht="15.75" customHeight="1" x14ac:dyDescent="0.25">
      <c r="B869" s="66"/>
      <c r="E869" s="67"/>
    </row>
    <row r="870" spans="2:5" ht="15.75" customHeight="1" x14ac:dyDescent="0.25">
      <c r="B870" s="66"/>
      <c r="E870" s="67"/>
    </row>
    <row r="871" spans="2:5" ht="15.75" customHeight="1" x14ac:dyDescent="0.25">
      <c r="B871" s="66"/>
      <c r="E871" s="67"/>
    </row>
    <row r="872" spans="2:5" ht="15.75" customHeight="1" x14ac:dyDescent="0.25">
      <c r="B872" s="66"/>
      <c r="E872" s="67"/>
    </row>
    <row r="873" spans="2:5" ht="15.75" customHeight="1" x14ac:dyDescent="0.25">
      <c r="B873" s="66"/>
      <c r="E873" s="67"/>
    </row>
    <row r="874" spans="2:5" ht="15.75" customHeight="1" x14ac:dyDescent="0.25">
      <c r="B874" s="66"/>
      <c r="E874" s="67"/>
    </row>
    <row r="875" spans="2:5" ht="15.75" customHeight="1" x14ac:dyDescent="0.25">
      <c r="B875" s="66"/>
      <c r="E875" s="67"/>
    </row>
    <row r="876" spans="2:5" ht="15.75" customHeight="1" x14ac:dyDescent="0.25">
      <c r="B876" s="66"/>
      <c r="E876" s="67"/>
    </row>
    <row r="877" spans="2:5" ht="15.75" customHeight="1" x14ac:dyDescent="0.25">
      <c r="B877" s="66"/>
      <c r="E877" s="67"/>
    </row>
    <row r="878" spans="2:5" ht="15.75" customHeight="1" x14ac:dyDescent="0.25">
      <c r="B878" s="66"/>
      <c r="E878" s="67"/>
    </row>
    <row r="879" spans="2:5" ht="15.75" customHeight="1" x14ac:dyDescent="0.25">
      <c r="B879" s="66"/>
      <c r="E879" s="67"/>
    </row>
    <row r="880" spans="2:5" ht="15.75" customHeight="1" x14ac:dyDescent="0.25">
      <c r="B880" s="66"/>
      <c r="E880" s="67"/>
    </row>
    <row r="881" spans="2:5" ht="15.75" customHeight="1" x14ac:dyDescent="0.25">
      <c r="B881" s="66"/>
      <c r="E881" s="67"/>
    </row>
    <row r="882" spans="2:5" ht="15.75" customHeight="1" x14ac:dyDescent="0.25">
      <c r="B882" s="66"/>
      <c r="E882" s="67"/>
    </row>
    <row r="883" spans="2:5" ht="15.75" customHeight="1" x14ac:dyDescent="0.25">
      <c r="B883" s="66"/>
      <c r="E883" s="67"/>
    </row>
    <row r="884" spans="2:5" ht="15.75" customHeight="1" x14ac:dyDescent="0.25">
      <c r="B884" s="66"/>
      <c r="E884" s="67"/>
    </row>
    <row r="885" spans="2:5" ht="15.75" customHeight="1" x14ac:dyDescent="0.25">
      <c r="B885" s="66"/>
      <c r="E885" s="67"/>
    </row>
    <row r="886" spans="2:5" ht="15.75" customHeight="1" x14ac:dyDescent="0.25">
      <c r="B886" s="66"/>
      <c r="E886" s="67"/>
    </row>
    <row r="887" spans="2:5" ht="15.75" customHeight="1" x14ac:dyDescent="0.25">
      <c r="B887" s="66"/>
      <c r="E887" s="67"/>
    </row>
    <row r="888" spans="2:5" ht="15.75" customHeight="1" x14ac:dyDescent="0.25">
      <c r="B888" s="66"/>
      <c r="E888" s="67"/>
    </row>
    <row r="889" spans="2:5" ht="15.75" customHeight="1" x14ac:dyDescent="0.25">
      <c r="B889" s="66"/>
      <c r="E889" s="67"/>
    </row>
    <row r="890" spans="2:5" ht="15.75" customHeight="1" x14ac:dyDescent="0.25">
      <c r="B890" s="66"/>
      <c r="E890" s="67"/>
    </row>
    <row r="891" spans="2:5" ht="15.75" customHeight="1" x14ac:dyDescent="0.25">
      <c r="B891" s="66"/>
      <c r="E891" s="67"/>
    </row>
    <row r="892" spans="2:5" ht="15.75" customHeight="1" x14ac:dyDescent="0.25">
      <c r="B892" s="66"/>
      <c r="E892" s="67"/>
    </row>
    <row r="893" spans="2:5" ht="15.75" customHeight="1" x14ac:dyDescent="0.25">
      <c r="B893" s="66"/>
      <c r="E893" s="67"/>
    </row>
    <row r="894" spans="2:5" ht="15.75" customHeight="1" x14ac:dyDescent="0.25">
      <c r="B894" s="66"/>
      <c r="E894" s="67"/>
    </row>
    <row r="895" spans="2:5" ht="15.75" customHeight="1" x14ac:dyDescent="0.25">
      <c r="B895" s="66"/>
      <c r="E895" s="67"/>
    </row>
    <row r="896" spans="2:5" ht="15.75" customHeight="1" x14ac:dyDescent="0.25">
      <c r="B896" s="66"/>
      <c r="E896" s="67"/>
    </row>
    <row r="897" spans="2:5" ht="15.75" customHeight="1" x14ac:dyDescent="0.25">
      <c r="B897" s="66"/>
      <c r="E897" s="67"/>
    </row>
    <row r="898" spans="2:5" ht="15.75" customHeight="1" x14ac:dyDescent="0.25">
      <c r="B898" s="66"/>
      <c r="E898" s="67"/>
    </row>
    <row r="899" spans="2:5" ht="15.75" customHeight="1" x14ac:dyDescent="0.25">
      <c r="B899" s="66"/>
      <c r="E899" s="67"/>
    </row>
    <row r="900" spans="2:5" ht="15.75" customHeight="1" x14ac:dyDescent="0.25">
      <c r="B900" s="66"/>
      <c r="E900" s="67"/>
    </row>
    <row r="901" spans="2:5" ht="15.75" customHeight="1" x14ac:dyDescent="0.25">
      <c r="B901" s="66"/>
      <c r="E901" s="67"/>
    </row>
    <row r="902" spans="2:5" ht="15.75" customHeight="1" x14ac:dyDescent="0.25">
      <c r="B902" s="66"/>
      <c r="E902" s="67"/>
    </row>
    <row r="903" spans="2:5" ht="15.75" customHeight="1" x14ac:dyDescent="0.25">
      <c r="B903" s="66"/>
      <c r="E903" s="67"/>
    </row>
    <row r="904" spans="2:5" ht="15.75" customHeight="1" x14ac:dyDescent="0.25">
      <c r="B904" s="66"/>
      <c r="E904" s="67"/>
    </row>
    <row r="905" spans="2:5" ht="15.75" customHeight="1" x14ac:dyDescent="0.25">
      <c r="B905" s="66"/>
      <c r="E905" s="67"/>
    </row>
    <row r="906" spans="2:5" ht="15.75" customHeight="1" x14ac:dyDescent="0.25">
      <c r="B906" s="66"/>
      <c r="E906" s="67"/>
    </row>
    <row r="907" spans="2:5" ht="15.75" customHeight="1" x14ac:dyDescent="0.25">
      <c r="B907" s="66"/>
      <c r="E907" s="67"/>
    </row>
    <row r="908" spans="2:5" ht="15.75" customHeight="1" x14ac:dyDescent="0.25">
      <c r="B908" s="66"/>
      <c r="E908" s="67"/>
    </row>
    <row r="909" spans="2:5" ht="15.75" customHeight="1" x14ac:dyDescent="0.25">
      <c r="B909" s="66"/>
      <c r="E909" s="67"/>
    </row>
    <row r="910" spans="2:5" ht="15.75" customHeight="1" x14ac:dyDescent="0.25">
      <c r="B910" s="66"/>
      <c r="E910" s="67"/>
    </row>
    <row r="911" spans="2:5" ht="15.75" customHeight="1" x14ac:dyDescent="0.25">
      <c r="B911" s="66"/>
      <c r="E911" s="67"/>
    </row>
    <row r="912" spans="2:5" ht="15.75" customHeight="1" x14ac:dyDescent="0.25">
      <c r="B912" s="66"/>
      <c r="E912" s="67"/>
    </row>
    <row r="913" spans="2:5" ht="15.75" customHeight="1" x14ac:dyDescent="0.25">
      <c r="B913" s="66"/>
      <c r="E913" s="67"/>
    </row>
    <row r="914" spans="2:5" ht="15.75" customHeight="1" x14ac:dyDescent="0.25">
      <c r="B914" s="66"/>
      <c r="E914" s="67"/>
    </row>
    <row r="915" spans="2:5" ht="15.75" customHeight="1" x14ac:dyDescent="0.25">
      <c r="B915" s="66"/>
      <c r="E915" s="67"/>
    </row>
    <row r="916" spans="2:5" ht="15.75" customHeight="1" x14ac:dyDescent="0.25">
      <c r="B916" s="66"/>
      <c r="E916" s="67"/>
    </row>
    <row r="917" spans="2:5" ht="15.75" customHeight="1" x14ac:dyDescent="0.25">
      <c r="B917" s="66"/>
      <c r="E917" s="67"/>
    </row>
    <row r="918" spans="2:5" ht="15.75" customHeight="1" x14ac:dyDescent="0.25">
      <c r="B918" s="66"/>
      <c r="E918" s="67"/>
    </row>
    <row r="919" spans="2:5" ht="15.75" customHeight="1" x14ac:dyDescent="0.25">
      <c r="B919" s="66"/>
      <c r="E919" s="67"/>
    </row>
    <row r="920" spans="2:5" ht="15.75" customHeight="1" x14ac:dyDescent="0.25">
      <c r="B920" s="66"/>
      <c r="E920" s="67"/>
    </row>
    <row r="921" spans="2:5" ht="15.75" customHeight="1" x14ac:dyDescent="0.25">
      <c r="B921" s="66"/>
      <c r="E921" s="67"/>
    </row>
    <row r="922" spans="2:5" ht="15.75" customHeight="1" x14ac:dyDescent="0.25">
      <c r="B922" s="66"/>
      <c r="E922" s="67"/>
    </row>
    <row r="923" spans="2:5" ht="15.75" customHeight="1" x14ac:dyDescent="0.25">
      <c r="B923" s="66"/>
      <c r="E923" s="67"/>
    </row>
    <row r="924" spans="2:5" ht="15.75" customHeight="1" x14ac:dyDescent="0.25">
      <c r="B924" s="66"/>
      <c r="E924" s="67"/>
    </row>
    <row r="925" spans="2:5" ht="15.75" customHeight="1" x14ac:dyDescent="0.25">
      <c r="B925" s="66"/>
      <c r="E925" s="67"/>
    </row>
    <row r="926" spans="2:5" ht="15.75" customHeight="1" x14ac:dyDescent="0.25">
      <c r="B926" s="66"/>
      <c r="E926" s="67"/>
    </row>
    <row r="927" spans="2:5" ht="15.75" customHeight="1" x14ac:dyDescent="0.25">
      <c r="B927" s="66"/>
      <c r="E927" s="67"/>
    </row>
    <row r="928" spans="2:5" ht="15.75" customHeight="1" x14ac:dyDescent="0.25">
      <c r="B928" s="66"/>
      <c r="E928" s="67"/>
    </row>
    <row r="929" spans="2:5" ht="15.75" customHeight="1" x14ac:dyDescent="0.25">
      <c r="B929" s="66"/>
      <c r="E929" s="67"/>
    </row>
    <row r="930" spans="2:5" ht="15.75" customHeight="1" x14ac:dyDescent="0.25">
      <c r="B930" s="66"/>
      <c r="E930" s="67"/>
    </row>
    <row r="931" spans="2:5" ht="15.75" customHeight="1" x14ac:dyDescent="0.25">
      <c r="B931" s="66"/>
      <c r="E931" s="67"/>
    </row>
    <row r="932" spans="2:5" ht="15.75" customHeight="1" x14ac:dyDescent="0.25">
      <c r="B932" s="66"/>
      <c r="E932" s="67"/>
    </row>
    <row r="933" spans="2:5" ht="15.75" customHeight="1" x14ac:dyDescent="0.25">
      <c r="B933" s="66"/>
      <c r="E933" s="67"/>
    </row>
    <row r="934" spans="2:5" ht="15.75" customHeight="1" x14ac:dyDescent="0.25">
      <c r="B934" s="66"/>
      <c r="E934" s="67"/>
    </row>
    <row r="935" spans="2:5" ht="15.75" customHeight="1" x14ac:dyDescent="0.25">
      <c r="B935" s="66"/>
      <c r="E935" s="67"/>
    </row>
    <row r="936" spans="2:5" ht="15.75" customHeight="1" x14ac:dyDescent="0.25">
      <c r="B936" s="66"/>
      <c r="E936" s="67"/>
    </row>
    <row r="937" spans="2:5" ht="15.75" customHeight="1" x14ac:dyDescent="0.25">
      <c r="B937" s="66"/>
      <c r="E937" s="67"/>
    </row>
    <row r="938" spans="2:5" ht="15.75" customHeight="1" x14ac:dyDescent="0.25">
      <c r="B938" s="66"/>
      <c r="E938" s="67"/>
    </row>
    <row r="939" spans="2:5" ht="15.75" customHeight="1" x14ac:dyDescent="0.25">
      <c r="B939" s="66"/>
      <c r="E939" s="67"/>
    </row>
    <row r="940" spans="2:5" ht="15.75" customHeight="1" x14ac:dyDescent="0.25">
      <c r="B940" s="66"/>
      <c r="E940" s="67"/>
    </row>
    <row r="941" spans="2:5" ht="15.75" customHeight="1" x14ac:dyDescent="0.25">
      <c r="B941" s="66"/>
      <c r="E941" s="67"/>
    </row>
    <row r="942" spans="2:5" ht="15.75" customHeight="1" x14ac:dyDescent="0.25">
      <c r="B942" s="66"/>
      <c r="E942" s="67"/>
    </row>
    <row r="943" spans="2:5" ht="15.75" customHeight="1" x14ac:dyDescent="0.25">
      <c r="B943" s="66"/>
      <c r="E943" s="67"/>
    </row>
    <row r="944" spans="2:5" ht="15.75" customHeight="1" x14ac:dyDescent="0.25">
      <c r="B944" s="66"/>
      <c r="E944" s="67"/>
    </row>
    <row r="945" spans="2:5" ht="15.75" customHeight="1" x14ac:dyDescent="0.25">
      <c r="B945" s="66"/>
      <c r="E945" s="67"/>
    </row>
    <row r="946" spans="2:5" ht="15.75" customHeight="1" x14ac:dyDescent="0.25">
      <c r="B946" s="66"/>
      <c r="E946" s="67"/>
    </row>
    <row r="947" spans="2:5" ht="15.75" customHeight="1" x14ac:dyDescent="0.25">
      <c r="B947" s="66"/>
      <c r="E947" s="67"/>
    </row>
    <row r="948" spans="2:5" ht="15.75" customHeight="1" x14ac:dyDescent="0.25">
      <c r="B948" s="66"/>
      <c r="E948" s="67"/>
    </row>
    <row r="949" spans="2:5" ht="15.75" customHeight="1" x14ac:dyDescent="0.25">
      <c r="B949" s="66"/>
      <c r="E949" s="67"/>
    </row>
    <row r="950" spans="2:5" ht="15.75" customHeight="1" x14ac:dyDescent="0.25">
      <c r="B950" s="66"/>
      <c r="E950" s="67"/>
    </row>
    <row r="951" spans="2:5" ht="15.75" customHeight="1" x14ac:dyDescent="0.25">
      <c r="B951" s="66"/>
      <c r="E951" s="67"/>
    </row>
    <row r="952" spans="2:5" ht="15.75" customHeight="1" x14ac:dyDescent="0.25">
      <c r="B952" s="66"/>
      <c r="E952" s="67"/>
    </row>
    <row r="953" spans="2:5" ht="15.75" customHeight="1" x14ac:dyDescent="0.25">
      <c r="B953" s="66"/>
      <c r="E953" s="67"/>
    </row>
    <row r="954" spans="2:5" ht="15.75" customHeight="1" x14ac:dyDescent="0.25">
      <c r="B954" s="66"/>
      <c r="E954" s="67"/>
    </row>
    <row r="955" spans="2:5" ht="15.75" customHeight="1" x14ac:dyDescent="0.25">
      <c r="B955" s="66"/>
      <c r="E955" s="67"/>
    </row>
    <row r="956" spans="2:5" ht="15.75" customHeight="1" x14ac:dyDescent="0.25">
      <c r="B956" s="66"/>
      <c r="E956" s="67"/>
    </row>
    <row r="957" spans="2:5" ht="15.75" customHeight="1" x14ac:dyDescent="0.25">
      <c r="B957" s="66"/>
      <c r="E957" s="67"/>
    </row>
    <row r="958" spans="2:5" ht="15.75" customHeight="1" x14ac:dyDescent="0.25">
      <c r="B958" s="66"/>
      <c r="E958" s="67"/>
    </row>
    <row r="959" spans="2:5" ht="15.75" customHeight="1" x14ac:dyDescent="0.25">
      <c r="B959" s="66"/>
      <c r="E959" s="67"/>
    </row>
    <row r="960" spans="2:5" ht="15.75" customHeight="1" x14ac:dyDescent="0.25">
      <c r="B960" s="66"/>
      <c r="E960" s="67"/>
    </row>
    <row r="961" spans="2:5" ht="15.75" customHeight="1" x14ac:dyDescent="0.25">
      <c r="B961" s="66"/>
      <c r="E961" s="67"/>
    </row>
    <row r="962" spans="2:5" ht="15.75" customHeight="1" x14ac:dyDescent="0.25">
      <c r="B962" s="66"/>
      <c r="E962" s="67"/>
    </row>
    <row r="963" spans="2:5" ht="15.75" customHeight="1" x14ac:dyDescent="0.25">
      <c r="B963" s="66"/>
      <c r="E963" s="67"/>
    </row>
    <row r="964" spans="2:5" ht="15.75" customHeight="1" x14ac:dyDescent="0.25">
      <c r="B964" s="66"/>
      <c r="E964" s="67"/>
    </row>
    <row r="965" spans="2:5" ht="15.75" customHeight="1" x14ac:dyDescent="0.25">
      <c r="B965" s="66"/>
      <c r="E965" s="67"/>
    </row>
    <row r="966" spans="2:5" ht="15.75" customHeight="1" x14ac:dyDescent="0.25">
      <c r="B966" s="66"/>
      <c r="E966" s="67"/>
    </row>
    <row r="967" spans="2:5" ht="15.75" customHeight="1" x14ac:dyDescent="0.25">
      <c r="B967" s="66"/>
      <c r="E967" s="67"/>
    </row>
    <row r="968" spans="2:5" ht="15.75" customHeight="1" x14ac:dyDescent="0.25">
      <c r="B968" s="66"/>
      <c r="E968" s="67"/>
    </row>
    <row r="969" spans="2:5" ht="15.75" customHeight="1" x14ac:dyDescent="0.25">
      <c r="B969" s="66"/>
      <c r="E969" s="67"/>
    </row>
    <row r="970" spans="2:5" ht="15.75" customHeight="1" x14ac:dyDescent="0.25">
      <c r="B970" s="66"/>
      <c r="E970" s="67"/>
    </row>
    <row r="971" spans="2:5" ht="15.75" customHeight="1" x14ac:dyDescent="0.25">
      <c r="B971" s="66"/>
      <c r="E971" s="67"/>
    </row>
    <row r="972" spans="2:5" ht="15.75" customHeight="1" x14ac:dyDescent="0.25">
      <c r="B972" s="66"/>
      <c r="E972" s="67"/>
    </row>
    <row r="973" spans="2:5" ht="15.75" customHeight="1" x14ac:dyDescent="0.25">
      <c r="B973" s="66"/>
      <c r="E973" s="67"/>
    </row>
    <row r="974" spans="2:5" ht="15.75" customHeight="1" x14ac:dyDescent="0.25">
      <c r="B974" s="66"/>
      <c r="E974" s="67"/>
    </row>
    <row r="975" spans="2:5" ht="15.75" customHeight="1" x14ac:dyDescent="0.25">
      <c r="B975" s="66"/>
      <c r="E975" s="67"/>
    </row>
    <row r="976" spans="2:5" ht="15.75" customHeight="1" x14ac:dyDescent="0.25">
      <c r="B976" s="66"/>
      <c r="E976" s="67"/>
    </row>
    <row r="977" spans="2:5" ht="15.75" customHeight="1" x14ac:dyDescent="0.25">
      <c r="B977" s="66"/>
      <c r="E977" s="67"/>
    </row>
    <row r="978" spans="2:5" ht="15.75" customHeight="1" x14ac:dyDescent="0.25">
      <c r="B978" s="66"/>
      <c r="E978" s="67"/>
    </row>
    <row r="979" spans="2:5" ht="15.75" customHeight="1" x14ac:dyDescent="0.25">
      <c r="B979" s="66"/>
      <c r="E979" s="67"/>
    </row>
    <row r="980" spans="2:5" ht="15.75" customHeight="1" x14ac:dyDescent="0.25">
      <c r="B980" s="66"/>
      <c r="E980" s="67"/>
    </row>
    <row r="981" spans="2:5" ht="15.75" customHeight="1" x14ac:dyDescent="0.25">
      <c r="B981" s="66"/>
      <c r="E981" s="67"/>
    </row>
    <row r="982" spans="2:5" ht="15.75" customHeight="1" x14ac:dyDescent="0.25">
      <c r="B982" s="66"/>
      <c r="E982" s="67"/>
    </row>
    <row r="983" spans="2:5" ht="15.75" customHeight="1" x14ac:dyDescent="0.25">
      <c r="B983" s="66"/>
      <c r="E983" s="67"/>
    </row>
    <row r="984" spans="2:5" ht="15.75" customHeight="1" x14ac:dyDescent="0.25">
      <c r="B984" s="66"/>
      <c r="E984" s="67"/>
    </row>
    <row r="985" spans="2:5" ht="15.75" customHeight="1" x14ac:dyDescent="0.25">
      <c r="B985" s="66"/>
      <c r="E985" s="67"/>
    </row>
    <row r="986" spans="2:5" ht="15.75" customHeight="1" x14ac:dyDescent="0.25">
      <c r="B986" s="66"/>
      <c r="E986" s="67"/>
    </row>
    <row r="987" spans="2:5" ht="15.75" customHeight="1" x14ac:dyDescent="0.25">
      <c r="B987" s="66"/>
      <c r="E987" s="67"/>
    </row>
    <row r="988" spans="2:5" ht="15.75" customHeight="1" x14ac:dyDescent="0.25">
      <c r="B988" s="66"/>
      <c r="E988" s="67"/>
    </row>
    <row r="989" spans="2:5" ht="15.75" customHeight="1" x14ac:dyDescent="0.25">
      <c r="B989" s="66"/>
      <c r="E989" s="67"/>
    </row>
    <row r="990" spans="2:5" ht="15.75" customHeight="1" x14ac:dyDescent="0.25">
      <c r="B990" s="66"/>
      <c r="E990" s="67"/>
    </row>
    <row r="991" spans="2:5" ht="15.75" customHeight="1" x14ac:dyDescent="0.25">
      <c r="B991" s="66"/>
      <c r="E991" s="67"/>
    </row>
    <row r="992" spans="2:5" ht="15.75" customHeight="1" x14ac:dyDescent="0.25">
      <c r="B992" s="66"/>
      <c r="E992" s="67"/>
    </row>
    <row r="993" spans="2:5" ht="15.75" customHeight="1" x14ac:dyDescent="0.25">
      <c r="B993" s="66"/>
      <c r="E993" s="67"/>
    </row>
    <row r="994" spans="2:5" ht="15.75" customHeight="1" x14ac:dyDescent="0.25">
      <c r="B994" s="66"/>
      <c r="E994" s="67"/>
    </row>
    <row r="995" spans="2:5" ht="15.75" customHeight="1" x14ac:dyDescent="0.25">
      <c r="B995" s="66"/>
      <c r="E995" s="67"/>
    </row>
    <row r="996" spans="2:5" ht="15.75" customHeight="1" x14ac:dyDescent="0.25">
      <c r="B996" s="66"/>
      <c r="E996" s="67"/>
    </row>
    <row r="997" spans="2:5" ht="15.75" customHeight="1" x14ac:dyDescent="0.25">
      <c r="B997" s="66"/>
      <c r="E997" s="67"/>
    </row>
    <row r="998" spans="2:5" ht="15.75" customHeight="1" x14ac:dyDescent="0.25">
      <c r="B998" s="66"/>
      <c r="E998" s="67"/>
    </row>
    <row r="999" spans="2:5" ht="15.75" customHeight="1" x14ac:dyDescent="0.25">
      <c r="B999" s="66"/>
      <c r="E999" s="67"/>
    </row>
    <row r="1000" spans="2:5" ht="15.75" customHeight="1" x14ac:dyDescent="0.25">
      <c r="B1000" s="66"/>
      <c r="E1000" s="67"/>
    </row>
    <row r="1001" spans="2:5" ht="15.75" customHeight="1" x14ac:dyDescent="0.25">
      <c r="B1001" s="66"/>
      <c r="E1001" s="67"/>
    </row>
    <row r="1002" spans="2:5" ht="15.75" customHeight="1" x14ac:dyDescent="0.25">
      <c r="B1002" s="66"/>
      <c r="E1002" s="67"/>
    </row>
    <row r="1003" spans="2:5" ht="15.75" customHeight="1" x14ac:dyDescent="0.25">
      <c r="B1003" s="66"/>
      <c r="E1003" s="67"/>
    </row>
    <row r="1004" spans="2:5" ht="15.75" customHeight="1" x14ac:dyDescent="0.25">
      <c r="B1004" s="66"/>
      <c r="E1004" s="67"/>
    </row>
    <row r="1005" spans="2:5" ht="15.75" customHeight="1" x14ac:dyDescent="0.25">
      <c r="B1005" s="66"/>
      <c r="E1005" s="67"/>
    </row>
    <row r="1006" spans="2:5" ht="15.75" customHeight="1" x14ac:dyDescent="0.25">
      <c r="B1006" s="66"/>
      <c r="E1006" s="67"/>
    </row>
    <row r="1007" spans="2:5" ht="15.75" customHeight="1" x14ac:dyDescent="0.25">
      <c r="B1007" s="66"/>
      <c r="E1007" s="67"/>
    </row>
  </sheetData>
  <mergeCells count="25">
    <mergeCell ref="F156:I156"/>
    <mergeCell ref="A1:I1"/>
    <mergeCell ref="A2:A3"/>
    <mergeCell ref="B2:B3"/>
    <mergeCell ref="C2:C3"/>
    <mergeCell ref="D2:D3"/>
    <mergeCell ref="F2:F3"/>
    <mergeCell ref="G2:I2"/>
    <mergeCell ref="E2:E3"/>
    <mergeCell ref="B5:C5"/>
    <mergeCell ref="B78:I78"/>
    <mergeCell ref="B12:I12"/>
    <mergeCell ref="F231:I231"/>
    <mergeCell ref="F25:I25"/>
    <mergeCell ref="F28:I28"/>
    <mergeCell ref="F51:I51"/>
    <mergeCell ref="F46:I46"/>
    <mergeCell ref="F48:I48"/>
    <mergeCell ref="F223:I223"/>
    <mergeCell ref="F203:I203"/>
    <mergeCell ref="B211:I211"/>
    <mergeCell ref="F13:I13"/>
    <mergeCell ref="F35:I35"/>
    <mergeCell ref="F36:I36"/>
    <mergeCell ref="F59:I59"/>
  </mergeCells>
  <pageMargins left="0.39370078740157483" right="0.19685039370078741" top="0.27" bottom="0.43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состав ГК</vt:lpstr>
      <vt:lpstr>'состав ГК'!Заголовки_для_печати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2024-11-29T14:05:13Z</cp:lastPrinted>
  <dcterms:created xsi:type="dcterms:W3CDTF">2024-10-03T14:31:12Z</dcterms:created>
  <dcterms:modified xsi:type="dcterms:W3CDTF">2024-11-30T08:09:39Z</dcterms:modified>
</cp:coreProperties>
</file>